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vhomebuyers.sharepoint.com/sites/MarketingMgmt/Shared Documents/Lead Generation/Marketing Consultant/ROW Consulting/Blog/"/>
    </mc:Choice>
  </mc:AlternateContent>
  <xr:revisionPtr revIDLastSave="0" documentId="8_{A9811095-1CD0-46D2-A748-9EC875CD92DF}" xr6:coauthVersionLast="47" xr6:coauthVersionMax="47" xr10:uidLastSave="{00000000-0000-0000-0000-000000000000}"/>
  <bookViews>
    <workbookView xWindow="-120" yWindow="-120" windowWidth="26715" windowHeight="16440" xr2:uid="{0E6AA3D4-1F22-428C-9403-6885090ADB21}"/>
  </bookViews>
  <sheets>
    <sheet name="Advanced Deal Analysis" sheetId="1" r:id="rId1"/>
    <sheet name="Am Schedu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D35" i="1"/>
  <c r="D23" i="1"/>
  <c r="E35" i="1"/>
  <c r="C35" i="1"/>
  <c r="E19" i="1"/>
  <c r="D28" i="1"/>
  <c r="E28" i="1" s="1"/>
  <c r="D29" i="1"/>
  <c r="E29" i="1" s="1"/>
  <c r="E18" i="1"/>
  <c r="E30" i="1" s="1"/>
  <c r="D30" i="1" s="1"/>
  <c r="D8" i="1"/>
  <c r="D15" i="1" s="1"/>
  <c r="D121" i="2" s="1"/>
  <c r="D9" i="1"/>
  <c r="C336" i="2" l="1"/>
  <c r="C294" i="2"/>
  <c r="C4" i="2"/>
  <c r="C320" i="2"/>
  <c r="C278" i="2"/>
  <c r="C214" i="2"/>
  <c r="C122" i="2"/>
  <c r="D313" i="2"/>
  <c r="D144" i="2"/>
  <c r="C235" i="2"/>
  <c r="D356" i="2"/>
  <c r="C358" i="2"/>
  <c r="C315" i="2"/>
  <c r="C272" i="2"/>
  <c r="C192" i="2"/>
  <c r="C82" i="2"/>
  <c r="D272" i="2"/>
  <c r="C150" i="2"/>
  <c r="D185" i="2"/>
  <c r="C342" i="2"/>
  <c r="C299" i="2"/>
  <c r="C256" i="2"/>
  <c r="C171" i="2"/>
  <c r="C41" i="2"/>
  <c r="D228" i="2"/>
  <c r="C251" i="2"/>
  <c r="C208" i="2"/>
  <c r="C166" i="2"/>
  <c r="C144" i="2"/>
  <c r="C114" i="2"/>
  <c r="C73" i="2"/>
  <c r="C29" i="2"/>
  <c r="D345" i="2"/>
  <c r="D304" i="2"/>
  <c r="D260" i="2"/>
  <c r="D217" i="2"/>
  <c r="D176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4" i="2"/>
  <c r="E128" i="2"/>
  <c r="E132" i="2"/>
  <c r="E136" i="2"/>
  <c r="E140" i="2"/>
  <c r="E144" i="2"/>
  <c r="E148" i="2"/>
  <c r="E152" i="2"/>
  <c r="E156" i="2"/>
  <c r="E160" i="2"/>
  <c r="E164" i="2"/>
  <c r="E168" i="2"/>
  <c r="E172" i="2"/>
  <c r="E176" i="2"/>
  <c r="E180" i="2"/>
  <c r="E184" i="2"/>
  <c r="E188" i="2"/>
  <c r="E192" i="2"/>
  <c r="E196" i="2"/>
  <c r="E200" i="2"/>
  <c r="E204" i="2"/>
  <c r="E208" i="2"/>
  <c r="E212" i="2"/>
  <c r="E216" i="2"/>
  <c r="E220" i="2"/>
  <c r="E224" i="2"/>
  <c r="E228" i="2"/>
  <c r="E232" i="2"/>
  <c r="E236" i="2"/>
  <c r="E240" i="2"/>
  <c r="E244" i="2"/>
  <c r="E248" i="2"/>
  <c r="E252" i="2"/>
  <c r="E256" i="2"/>
  <c r="E260" i="2"/>
  <c r="E264" i="2"/>
  <c r="E268" i="2"/>
  <c r="E272" i="2"/>
  <c r="E276" i="2"/>
  <c r="E280" i="2"/>
  <c r="E284" i="2"/>
  <c r="E288" i="2"/>
  <c r="E292" i="2"/>
  <c r="E296" i="2"/>
  <c r="E300" i="2"/>
  <c r="E304" i="2"/>
  <c r="E308" i="2"/>
  <c r="E312" i="2"/>
  <c r="E316" i="2"/>
  <c r="E320" i="2"/>
  <c r="E324" i="2"/>
  <c r="E328" i="2"/>
  <c r="E332" i="2"/>
  <c r="E336" i="2"/>
  <c r="E340" i="2"/>
  <c r="E344" i="2"/>
  <c r="E348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3" i="2"/>
  <c r="E137" i="2"/>
  <c r="E141" i="2"/>
  <c r="E145" i="2"/>
  <c r="E149" i="2"/>
  <c r="E153" i="2"/>
  <c r="E157" i="2"/>
  <c r="E161" i="2"/>
  <c r="E165" i="2"/>
  <c r="E169" i="2"/>
  <c r="E173" i="2"/>
  <c r="E177" i="2"/>
  <c r="E181" i="2"/>
  <c r="E185" i="2"/>
  <c r="E189" i="2"/>
  <c r="E193" i="2"/>
  <c r="E197" i="2"/>
  <c r="E201" i="2"/>
  <c r="E205" i="2"/>
  <c r="E209" i="2"/>
  <c r="E213" i="2"/>
  <c r="E217" i="2"/>
  <c r="E221" i="2"/>
  <c r="E225" i="2"/>
  <c r="E229" i="2"/>
  <c r="E233" i="2"/>
  <c r="E237" i="2"/>
  <c r="E241" i="2"/>
  <c r="E245" i="2"/>
  <c r="E249" i="2"/>
  <c r="E253" i="2"/>
  <c r="E257" i="2"/>
  <c r="E261" i="2"/>
  <c r="E265" i="2"/>
  <c r="E269" i="2"/>
  <c r="E273" i="2"/>
  <c r="E277" i="2"/>
  <c r="E281" i="2"/>
  <c r="E285" i="2"/>
  <c r="E289" i="2"/>
  <c r="E293" i="2"/>
  <c r="E297" i="2"/>
  <c r="E301" i="2"/>
  <c r="E305" i="2"/>
  <c r="E309" i="2"/>
  <c r="E313" i="2"/>
  <c r="E317" i="2"/>
  <c r="E321" i="2"/>
  <c r="E325" i="2"/>
  <c r="E329" i="2"/>
  <c r="E333" i="2"/>
  <c r="E337" i="2"/>
  <c r="E341" i="2"/>
  <c r="E345" i="2"/>
  <c r="E349" i="2"/>
  <c r="E353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63" i="2"/>
  <c r="E171" i="2"/>
  <c r="E179" i="2"/>
  <c r="E187" i="2"/>
  <c r="E195" i="2"/>
  <c r="E203" i="2"/>
  <c r="E211" i="2"/>
  <c r="E219" i="2"/>
  <c r="E227" i="2"/>
  <c r="E235" i="2"/>
  <c r="E243" i="2"/>
  <c r="E251" i="2"/>
  <c r="E259" i="2"/>
  <c r="E267" i="2"/>
  <c r="E275" i="2"/>
  <c r="E283" i="2"/>
  <c r="E291" i="2"/>
  <c r="E299" i="2"/>
  <c r="E307" i="2"/>
  <c r="E315" i="2"/>
  <c r="E323" i="2"/>
  <c r="E331" i="2"/>
  <c r="E339" i="2"/>
  <c r="E347" i="2"/>
  <c r="E354" i="2"/>
  <c r="E358" i="2"/>
  <c r="E362" i="2"/>
  <c r="E7" i="2"/>
  <c r="E11" i="2"/>
  <c r="E3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7" i="2"/>
  <c r="D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E22" i="2"/>
  <c r="E30" i="2"/>
  <c r="E38" i="2"/>
  <c r="E46" i="2"/>
  <c r="E54" i="2"/>
  <c r="E62" i="2"/>
  <c r="E70" i="2"/>
  <c r="E78" i="2"/>
  <c r="E86" i="2"/>
  <c r="E94" i="2"/>
  <c r="E102" i="2"/>
  <c r="E110" i="2"/>
  <c r="E118" i="2"/>
  <c r="E126" i="2"/>
  <c r="E134" i="2"/>
  <c r="E142" i="2"/>
  <c r="E150" i="2"/>
  <c r="E158" i="2"/>
  <c r="E166" i="2"/>
  <c r="E174" i="2"/>
  <c r="E182" i="2"/>
  <c r="E190" i="2"/>
  <c r="E198" i="2"/>
  <c r="E206" i="2"/>
  <c r="E214" i="2"/>
  <c r="E222" i="2"/>
  <c r="E230" i="2"/>
  <c r="E238" i="2"/>
  <c r="E246" i="2"/>
  <c r="E254" i="2"/>
  <c r="E262" i="2"/>
  <c r="E270" i="2"/>
  <c r="E278" i="2"/>
  <c r="E286" i="2"/>
  <c r="E294" i="2"/>
  <c r="E302" i="2"/>
  <c r="E310" i="2"/>
  <c r="E318" i="2"/>
  <c r="E326" i="2"/>
  <c r="E334" i="2"/>
  <c r="E342" i="2"/>
  <c r="E350" i="2"/>
  <c r="E355" i="2"/>
  <c r="E359" i="2"/>
  <c r="E4" i="2"/>
  <c r="E8" i="2"/>
  <c r="E12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75" i="2"/>
  <c r="D179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4" i="2"/>
  <c r="D8" i="2"/>
  <c r="D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E23" i="2"/>
  <c r="E39" i="2"/>
  <c r="E55" i="2"/>
  <c r="E71" i="2"/>
  <c r="E87" i="2"/>
  <c r="E103" i="2"/>
  <c r="E119" i="2"/>
  <c r="E135" i="2"/>
  <c r="E151" i="2"/>
  <c r="E167" i="2"/>
  <c r="E183" i="2"/>
  <c r="E199" i="2"/>
  <c r="E215" i="2"/>
  <c r="E231" i="2"/>
  <c r="E26" i="2"/>
  <c r="E42" i="2"/>
  <c r="E58" i="2"/>
  <c r="E74" i="2"/>
  <c r="E90" i="2"/>
  <c r="E106" i="2"/>
  <c r="E122" i="2"/>
  <c r="E138" i="2"/>
  <c r="E154" i="2"/>
  <c r="E170" i="2"/>
  <c r="E186" i="2"/>
  <c r="E202" i="2"/>
  <c r="E218" i="2"/>
  <c r="E234" i="2"/>
  <c r="E250" i="2"/>
  <c r="E266" i="2"/>
  <c r="E282" i="2"/>
  <c r="E298" i="2"/>
  <c r="E314" i="2"/>
  <c r="E330" i="2"/>
  <c r="E346" i="2"/>
  <c r="E357" i="2"/>
  <c r="E6" i="2"/>
  <c r="E14" i="2"/>
  <c r="D21" i="2"/>
  <c r="D29" i="2"/>
  <c r="D37" i="2"/>
  <c r="D45" i="2"/>
  <c r="D53" i="2"/>
  <c r="D61" i="2"/>
  <c r="D69" i="2"/>
  <c r="D77" i="2"/>
  <c r="D85" i="2"/>
  <c r="D93" i="2"/>
  <c r="D101" i="2"/>
  <c r="D109" i="2"/>
  <c r="D117" i="2"/>
  <c r="D125" i="2"/>
  <c r="D133" i="2"/>
  <c r="D141" i="2"/>
  <c r="D149" i="2"/>
  <c r="D157" i="2"/>
  <c r="D165" i="2"/>
  <c r="D173" i="2"/>
  <c r="D181" i="2"/>
  <c r="D189" i="2"/>
  <c r="D197" i="2"/>
  <c r="D205" i="2"/>
  <c r="D213" i="2"/>
  <c r="D221" i="2"/>
  <c r="D229" i="2"/>
  <c r="D237" i="2"/>
  <c r="D245" i="2"/>
  <c r="D253" i="2"/>
  <c r="D261" i="2"/>
  <c r="D269" i="2"/>
  <c r="D277" i="2"/>
  <c r="D285" i="2"/>
  <c r="D293" i="2"/>
  <c r="D301" i="2"/>
  <c r="D309" i="2"/>
  <c r="D317" i="2"/>
  <c r="D325" i="2"/>
  <c r="D333" i="2"/>
  <c r="D341" i="2"/>
  <c r="D349" i="2"/>
  <c r="D357" i="2"/>
  <c r="D6" i="2"/>
  <c r="D14" i="2"/>
  <c r="C22" i="2"/>
  <c r="C30" i="2"/>
  <c r="C38" i="2"/>
  <c r="C46" i="2"/>
  <c r="C54" i="2"/>
  <c r="C62" i="2"/>
  <c r="C70" i="2"/>
  <c r="C78" i="2"/>
  <c r="C86" i="2"/>
  <c r="C94" i="2"/>
  <c r="C102" i="2"/>
  <c r="C110" i="2"/>
  <c r="C118" i="2"/>
  <c r="C124" i="2"/>
  <c r="C129" i="2"/>
  <c r="C134" i="2"/>
  <c r="C140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1" i="2"/>
  <c r="C265" i="2"/>
  <c r="C269" i="2"/>
  <c r="C273" i="2"/>
  <c r="C277" i="2"/>
  <c r="C281" i="2"/>
  <c r="C285" i="2"/>
  <c r="C289" i="2"/>
  <c r="C293" i="2"/>
  <c r="C297" i="2"/>
  <c r="C301" i="2"/>
  <c r="C305" i="2"/>
  <c r="C309" i="2"/>
  <c r="C313" i="2"/>
  <c r="C317" i="2"/>
  <c r="C321" i="2"/>
  <c r="C325" i="2"/>
  <c r="C329" i="2"/>
  <c r="C333" i="2"/>
  <c r="C337" i="2"/>
  <c r="C341" i="2"/>
  <c r="C345" i="2"/>
  <c r="C349" i="2"/>
  <c r="C353" i="2"/>
  <c r="C357" i="2"/>
  <c r="C361" i="2"/>
  <c r="C6" i="2"/>
  <c r="C10" i="2"/>
  <c r="C14" i="2"/>
  <c r="E15" i="2"/>
  <c r="E31" i="2"/>
  <c r="E47" i="2"/>
  <c r="E63" i="2"/>
  <c r="E79" i="2"/>
  <c r="E95" i="2"/>
  <c r="E111" i="2"/>
  <c r="E127" i="2"/>
  <c r="E143" i="2"/>
  <c r="E159" i="2"/>
  <c r="E175" i="2"/>
  <c r="E191" i="2"/>
  <c r="E207" i="2"/>
  <c r="E223" i="2"/>
  <c r="E239" i="2"/>
  <c r="E255" i="2"/>
  <c r="E271" i="2"/>
  <c r="E287" i="2"/>
  <c r="E303" i="2"/>
  <c r="E319" i="2"/>
  <c r="E335" i="2"/>
  <c r="E351" i="2"/>
  <c r="E360" i="2"/>
  <c r="E9" i="2"/>
  <c r="D16" i="2"/>
  <c r="E50" i="2"/>
  <c r="E114" i="2"/>
  <c r="E178" i="2"/>
  <c r="E242" i="2"/>
  <c r="E274" i="2"/>
  <c r="E306" i="2"/>
  <c r="E338" i="2"/>
  <c r="E361" i="2"/>
  <c r="D17" i="2"/>
  <c r="D28" i="2"/>
  <c r="D40" i="2"/>
  <c r="D49" i="2"/>
  <c r="D60" i="2"/>
  <c r="D72" i="2"/>
  <c r="D81" i="2"/>
  <c r="D92" i="2"/>
  <c r="D104" i="2"/>
  <c r="D113" i="2"/>
  <c r="D124" i="2"/>
  <c r="D136" i="2"/>
  <c r="D145" i="2"/>
  <c r="D156" i="2"/>
  <c r="D168" i="2"/>
  <c r="D177" i="2"/>
  <c r="D188" i="2"/>
  <c r="D200" i="2"/>
  <c r="D209" i="2"/>
  <c r="D220" i="2"/>
  <c r="D232" i="2"/>
  <c r="D241" i="2"/>
  <c r="D252" i="2"/>
  <c r="D264" i="2"/>
  <c r="D273" i="2"/>
  <c r="D284" i="2"/>
  <c r="D296" i="2"/>
  <c r="D305" i="2"/>
  <c r="D316" i="2"/>
  <c r="D328" i="2"/>
  <c r="D337" i="2"/>
  <c r="D348" i="2"/>
  <c r="D360" i="2"/>
  <c r="D10" i="2"/>
  <c r="C21" i="2"/>
  <c r="C33" i="2"/>
  <c r="C42" i="2"/>
  <c r="C53" i="2"/>
  <c r="C65" i="2"/>
  <c r="C74" i="2"/>
  <c r="C85" i="2"/>
  <c r="C97" i="2"/>
  <c r="C106" i="2"/>
  <c r="C117" i="2"/>
  <c r="C125" i="2"/>
  <c r="C132" i="2"/>
  <c r="C138" i="2"/>
  <c r="C146" i="2"/>
  <c r="C151" i="2"/>
  <c r="C156" i="2"/>
  <c r="C162" i="2"/>
  <c r="C167" i="2"/>
  <c r="C172" i="2"/>
  <c r="C178" i="2"/>
  <c r="C183" i="2"/>
  <c r="C188" i="2"/>
  <c r="C194" i="2"/>
  <c r="C199" i="2"/>
  <c r="C204" i="2"/>
  <c r="C210" i="2"/>
  <c r="C215" i="2"/>
  <c r="C220" i="2"/>
  <c r="C226" i="2"/>
  <c r="C231" i="2"/>
  <c r="C236" i="2"/>
  <c r="C242" i="2"/>
  <c r="C247" i="2"/>
  <c r="C252" i="2"/>
  <c r="C258" i="2"/>
  <c r="C263" i="2"/>
  <c r="C268" i="2"/>
  <c r="C274" i="2"/>
  <c r="C279" i="2"/>
  <c r="C284" i="2"/>
  <c r="C290" i="2"/>
  <c r="C295" i="2"/>
  <c r="C300" i="2"/>
  <c r="C306" i="2"/>
  <c r="C311" i="2"/>
  <c r="C316" i="2"/>
  <c r="C322" i="2"/>
  <c r="C327" i="2"/>
  <c r="C332" i="2"/>
  <c r="C338" i="2"/>
  <c r="C343" i="2"/>
  <c r="C348" i="2"/>
  <c r="C354" i="2"/>
  <c r="C359" i="2"/>
  <c r="C5" i="2"/>
  <c r="C11" i="2"/>
  <c r="D3" i="2"/>
  <c r="F3" i="2" s="1"/>
  <c r="E130" i="2"/>
  <c r="E311" i="2"/>
  <c r="E5" i="2"/>
  <c r="D20" i="2"/>
  <c r="D41" i="2"/>
  <c r="D64" i="2"/>
  <c r="D84" i="2"/>
  <c r="D96" i="2"/>
  <c r="D116" i="2"/>
  <c r="D137" i="2"/>
  <c r="D148" i="2"/>
  <c r="D169" i="2"/>
  <c r="D192" i="2"/>
  <c r="D201" i="2"/>
  <c r="D224" i="2"/>
  <c r="D233" i="2"/>
  <c r="D256" i="2"/>
  <c r="D276" i="2"/>
  <c r="D288" i="2"/>
  <c r="D308" i="2"/>
  <c r="D329" i="2"/>
  <c r="D340" i="2"/>
  <c r="D361" i="2"/>
  <c r="C25" i="2"/>
  <c r="C45" i="2"/>
  <c r="C66" i="2"/>
  <c r="C89" i="2"/>
  <c r="C109" i="2"/>
  <c r="C120" i="2"/>
  <c r="C133" i="2"/>
  <c r="C147" i="2"/>
  <c r="C152" i="2"/>
  <c r="C163" i="2"/>
  <c r="C174" i="2"/>
  <c r="C184" i="2"/>
  <c r="C190" i="2"/>
  <c r="C200" i="2"/>
  <c r="C211" i="2"/>
  <c r="C222" i="2"/>
  <c r="C232" i="2"/>
  <c r="C243" i="2"/>
  <c r="C248" i="2"/>
  <c r="C259" i="2"/>
  <c r="C270" i="2"/>
  <c r="C275" i="2"/>
  <c r="C286" i="2"/>
  <c r="C296" i="2"/>
  <c r="C307" i="2"/>
  <c r="C318" i="2"/>
  <c r="C328" i="2"/>
  <c r="C339" i="2"/>
  <c r="C350" i="2"/>
  <c r="C360" i="2"/>
  <c r="C7" i="2"/>
  <c r="C191" i="2"/>
  <c r="C223" i="2"/>
  <c r="C239" i="2"/>
  <c r="C255" i="2"/>
  <c r="C271" i="2"/>
  <c r="C287" i="2"/>
  <c r="C298" i="2"/>
  <c r="C314" i="2"/>
  <c r="C330" i="2"/>
  <c r="C346" i="2"/>
  <c r="C362" i="2"/>
  <c r="E295" i="2"/>
  <c r="D25" i="2"/>
  <c r="D48" i="2"/>
  <c r="D80" i="2"/>
  <c r="D112" i="2"/>
  <c r="E66" i="2"/>
  <c r="E194" i="2"/>
  <c r="E247" i="2"/>
  <c r="E279" i="2"/>
  <c r="E343" i="2"/>
  <c r="D32" i="2"/>
  <c r="D52" i="2"/>
  <c r="D73" i="2"/>
  <c r="D105" i="2"/>
  <c r="D128" i="2"/>
  <c r="D160" i="2"/>
  <c r="D180" i="2"/>
  <c r="D212" i="2"/>
  <c r="D244" i="2"/>
  <c r="D265" i="2"/>
  <c r="D297" i="2"/>
  <c r="D320" i="2"/>
  <c r="D352" i="2"/>
  <c r="D13" i="2"/>
  <c r="C34" i="2"/>
  <c r="C57" i="2"/>
  <c r="C77" i="2"/>
  <c r="C98" i="2"/>
  <c r="C126" i="2"/>
  <c r="C141" i="2"/>
  <c r="C158" i="2"/>
  <c r="C168" i="2"/>
  <c r="C179" i="2"/>
  <c r="C195" i="2"/>
  <c r="C206" i="2"/>
  <c r="C216" i="2"/>
  <c r="C227" i="2"/>
  <c r="C238" i="2"/>
  <c r="C254" i="2"/>
  <c r="C264" i="2"/>
  <c r="C280" i="2"/>
  <c r="C291" i="2"/>
  <c r="C302" i="2"/>
  <c r="C312" i="2"/>
  <c r="C323" i="2"/>
  <c r="C334" i="2"/>
  <c r="C344" i="2"/>
  <c r="C355" i="2"/>
  <c r="C12" i="2"/>
  <c r="C207" i="2"/>
  <c r="C234" i="2"/>
  <c r="C250" i="2"/>
  <c r="C260" i="2"/>
  <c r="C276" i="2"/>
  <c r="C292" i="2"/>
  <c r="C308" i="2"/>
  <c r="C319" i="2"/>
  <c r="C335" i="2"/>
  <c r="C351" i="2"/>
  <c r="C8" i="2"/>
  <c r="E34" i="2"/>
  <c r="E356" i="2"/>
  <c r="D36" i="2"/>
  <c r="D68" i="2"/>
  <c r="D100" i="2"/>
  <c r="D132" i="2"/>
  <c r="E18" i="2"/>
  <c r="E82" i="2"/>
  <c r="E146" i="2"/>
  <c r="E210" i="2"/>
  <c r="E258" i="2"/>
  <c r="E290" i="2"/>
  <c r="E322" i="2"/>
  <c r="E352" i="2"/>
  <c r="E10" i="2"/>
  <c r="D24" i="2"/>
  <c r="D33" i="2"/>
  <c r="D44" i="2"/>
  <c r="D56" i="2"/>
  <c r="D65" i="2"/>
  <c r="D76" i="2"/>
  <c r="D88" i="2"/>
  <c r="D97" i="2"/>
  <c r="D108" i="2"/>
  <c r="D120" i="2"/>
  <c r="D129" i="2"/>
  <c r="D140" i="2"/>
  <c r="D152" i="2"/>
  <c r="D161" i="2"/>
  <c r="D172" i="2"/>
  <c r="D184" i="2"/>
  <c r="D193" i="2"/>
  <c r="D204" i="2"/>
  <c r="D216" i="2"/>
  <c r="D225" i="2"/>
  <c r="D236" i="2"/>
  <c r="D248" i="2"/>
  <c r="D257" i="2"/>
  <c r="D268" i="2"/>
  <c r="D280" i="2"/>
  <c r="D289" i="2"/>
  <c r="D300" i="2"/>
  <c r="D312" i="2"/>
  <c r="D321" i="2"/>
  <c r="D332" i="2"/>
  <c r="D344" i="2"/>
  <c r="D353" i="2"/>
  <c r="D5" i="2"/>
  <c r="C17" i="2"/>
  <c r="C26" i="2"/>
  <c r="C37" i="2"/>
  <c r="C49" i="2"/>
  <c r="C58" i="2"/>
  <c r="C69" i="2"/>
  <c r="C81" i="2"/>
  <c r="C90" i="2"/>
  <c r="C101" i="2"/>
  <c r="C113" i="2"/>
  <c r="C121" i="2"/>
  <c r="C128" i="2"/>
  <c r="C136" i="2"/>
  <c r="C142" i="2"/>
  <c r="C148" i="2"/>
  <c r="C154" i="2"/>
  <c r="C159" i="2"/>
  <c r="C164" i="2"/>
  <c r="C170" i="2"/>
  <c r="C175" i="2"/>
  <c r="C180" i="2"/>
  <c r="C186" i="2"/>
  <c r="C196" i="2"/>
  <c r="C202" i="2"/>
  <c r="C212" i="2"/>
  <c r="C218" i="2"/>
  <c r="C228" i="2"/>
  <c r="C244" i="2"/>
  <c r="C266" i="2"/>
  <c r="C282" i="2"/>
  <c r="C303" i="2"/>
  <c r="C324" i="2"/>
  <c r="C340" i="2"/>
  <c r="C356" i="2"/>
  <c r="C13" i="2"/>
  <c r="E98" i="2"/>
  <c r="E162" i="2"/>
  <c r="E226" i="2"/>
  <c r="E263" i="2"/>
  <c r="E327" i="2"/>
  <c r="E13" i="2"/>
  <c r="D57" i="2"/>
  <c r="D89" i="2"/>
  <c r="C3" i="2"/>
  <c r="C352" i="2"/>
  <c r="C331" i="2"/>
  <c r="C310" i="2"/>
  <c r="C288" i="2"/>
  <c r="C267" i="2"/>
  <c r="C246" i="2"/>
  <c r="C224" i="2"/>
  <c r="C203" i="2"/>
  <c r="C182" i="2"/>
  <c r="C160" i="2"/>
  <c r="C137" i="2"/>
  <c r="C105" i="2"/>
  <c r="C61" i="2"/>
  <c r="C18" i="2"/>
  <c r="D336" i="2"/>
  <c r="D292" i="2"/>
  <c r="D249" i="2"/>
  <c r="D208" i="2"/>
  <c r="D164" i="2"/>
  <c r="C230" i="2"/>
  <c r="C187" i="2"/>
  <c r="C9" i="2"/>
  <c r="C347" i="2"/>
  <c r="C326" i="2"/>
  <c r="C304" i="2"/>
  <c r="C283" i="2"/>
  <c r="C262" i="2"/>
  <c r="C240" i="2"/>
  <c r="C219" i="2"/>
  <c r="C198" i="2"/>
  <c r="C176" i="2"/>
  <c r="C155" i="2"/>
  <c r="C130" i="2"/>
  <c r="C93" i="2"/>
  <c r="C50" i="2"/>
  <c r="D9" i="2"/>
  <c r="D324" i="2"/>
  <c r="D281" i="2"/>
  <c r="D240" i="2"/>
  <c r="D196" i="2"/>
  <c r="D153" i="2"/>
  <c r="C31" i="1"/>
  <c r="E31" i="1" s="1"/>
  <c r="D31" i="1" s="1"/>
  <c r="F4" i="2"/>
  <c r="E20" i="1"/>
  <c r="D18" i="1"/>
  <c r="D19" i="1"/>
  <c r="D14" i="1"/>
  <c r="E26" i="1"/>
  <c r="D26" i="1" s="1"/>
  <c r="E25" i="1"/>
  <c r="D25" i="1" s="1"/>
  <c r="E27" i="1"/>
  <c r="D27" i="1" s="1"/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I36" i="1"/>
  <c r="J36" i="1"/>
  <c r="H36" i="1"/>
  <c r="F36" i="1"/>
  <c r="G36" i="1"/>
  <c r="D36" i="1"/>
  <c r="D20" i="1"/>
  <c r="E32" i="1"/>
  <c r="E36" i="1"/>
  <c r="D32" i="1"/>
  <c r="D40" i="1" l="1"/>
  <c r="C40" i="1"/>
  <c r="E40" i="1"/>
  <c r="F51" i="2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40" i="1"/>
  <c r="H37" i="1"/>
  <c r="H38" i="1" s="1"/>
  <c r="H39" i="1" s="1"/>
  <c r="G37" i="1"/>
  <c r="G38" i="1" s="1"/>
  <c r="G39" i="1" s="1"/>
  <c r="D37" i="1"/>
  <c r="D38" i="1" s="1"/>
  <c r="I37" i="1"/>
  <c r="I38" i="1" s="1"/>
  <c r="I39" i="1" s="1"/>
  <c r="J37" i="1"/>
  <c r="J38" i="1" s="1"/>
  <c r="J39" i="1" s="1"/>
  <c r="F37" i="1"/>
  <c r="F38" i="1" s="1"/>
  <c r="F39" i="1" s="1"/>
  <c r="E37" i="1"/>
  <c r="E38" i="1" s="1"/>
  <c r="C37" i="1"/>
  <c r="C36" i="1"/>
  <c r="D39" i="1" l="1"/>
  <c r="D41" i="1"/>
  <c r="D42" i="1" s="1"/>
  <c r="F41" i="1"/>
  <c r="F42" i="1" s="1"/>
  <c r="F63" i="2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G40" i="1"/>
  <c r="G41" i="1" s="1"/>
  <c r="G42" i="1" s="1"/>
  <c r="E39" i="1"/>
  <c r="E41" i="1"/>
  <c r="E42" i="1" s="1"/>
  <c r="C38" i="1"/>
  <c r="F123" i="2" l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H40" i="1"/>
  <c r="H41" i="1" s="1"/>
  <c r="H42" i="1" s="1"/>
  <c r="C39" i="1"/>
  <c r="C41" i="1"/>
  <c r="C42" i="1" s="1"/>
  <c r="F183" i="2" l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I40" i="1"/>
  <c r="I41" i="1" s="1"/>
  <c r="I42" i="1" s="1"/>
  <c r="F243" i="2" l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J40" i="1"/>
  <c r="J41" i="1" s="1"/>
  <c r="J42" i="1" s="1"/>
</calcChain>
</file>

<file path=xl/sharedStrings.xml><?xml version="1.0" encoding="utf-8"?>
<sst xmlns="http://schemas.openxmlformats.org/spreadsheetml/2006/main" count="136" uniqueCount="106">
  <si>
    <t>&gt;&gt;&gt; Edit these cells only &lt;&lt;&lt;</t>
  </si>
  <si>
    <t>Acquisition, Loan, &amp; Futures Info</t>
  </si>
  <si>
    <t>Purchase Price</t>
  </si>
  <si>
    <t>Estimated Value at Purchase</t>
  </si>
  <si>
    <t>…...............................................................................</t>
  </si>
  <si>
    <t>Home may be valued higher (or lower) than purchase price</t>
  </si>
  <si>
    <t>Rehab &amp;/or Rent Ready Costs</t>
  </si>
  <si>
    <t>Depends on condition at purchase (recommend min $2,000)</t>
  </si>
  <si>
    <t>Down Payment (% of Purchase Price)</t>
  </si>
  <si>
    <t>…..................................................</t>
  </si>
  <si>
    <t>If 2nd home mortgage, rec 5% max. If investment loan, enter 25%</t>
  </si>
  <si>
    <t>Closing Costs (% of Purchase Price)</t>
  </si>
  <si>
    <t>Ranges between 1% - 3%</t>
  </si>
  <si>
    <t>Mortgage Interest Rate</t>
  </si>
  <si>
    <t>-</t>
  </si>
  <si>
    <t>Check &amp; enter today's mortgage rates</t>
  </si>
  <si>
    <t>Source</t>
  </si>
  <si>
    <t>Property Appreciation, Annual (%)</t>
  </si>
  <si>
    <t>Market driven (recommend 3% - 9%)</t>
  </si>
  <si>
    <t>Rent Appreciation, Annual (%)</t>
  </si>
  <si>
    <t>Market driven (recommend 1% - 6%)</t>
  </si>
  <si>
    <t>Expense Increase, Annual (%)</t>
  </si>
  <si>
    <t>Cash Needed to Close</t>
  </si>
  <si>
    <t>Mortgage Loan Principal</t>
  </si>
  <si>
    <t>Income</t>
  </si>
  <si>
    <t>Multiplier</t>
  </si>
  <si>
    <t>Annual</t>
  </si>
  <si>
    <t>Monthly</t>
  </si>
  <si>
    <t>Rent (Monthly)</t>
  </si>
  <si>
    <t>….......................</t>
  </si>
  <si>
    <t>Estimate, use Zillow, or purchase RentRange report ($11)</t>
  </si>
  <si>
    <t>Other Income (Monthly)</t>
  </si>
  <si>
    <t>If applicable, e.g. laundry income, vending machines, parking fees, etc.</t>
  </si>
  <si>
    <t>Subtotal</t>
  </si>
  <si>
    <t>Expenses</t>
  </si>
  <si>
    <t>Mortgage Term (In Years)</t>
  </si>
  <si>
    <t>Dependent on loan type (recommend the most years lender allows)</t>
  </si>
  <si>
    <t>Taxes Reassessment (% of Purchase Price)</t>
  </si>
  <si>
    <t>Appraised value will increase based on purchase price (PP) but is rarely 100% of PP. Rec 50% - 80%</t>
  </si>
  <si>
    <t>Vacancy (% of Rent)</t>
  </si>
  <si>
    <t>Market driven (recommend 3% - 11%)</t>
  </si>
  <si>
    <t>Cap Ex (% of Rent)</t>
  </si>
  <si>
    <t>Depends on asset's condition at purchase (recommend 3% - 9%)</t>
  </si>
  <si>
    <t>Repairs (% of Rent)</t>
  </si>
  <si>
    <t>Depends on asset's condition at purchase (recommend 5% - 15%</t>
  </si>
  <si>
    <t>Tax Rate (%)</t>
  </si>
  <si>
    <t>Check appraisal district assessment for current year</t>
  </si>
  <si>
    <t>Insurance (% of Purchase Price)</t>
  </si>
  <si>
    <t>Investment class driven (recommend 0.6% - 1.2%)</t>
  </si>
  <si>
    <t>Property Management (% of Rent)</t>
  </si>
  <si>
    <t>Avg 10%. If self-managed, enter 2% for leasing costs</t>
  </si>
  <si>
    <t>Mortgage Payment (P&amp;I)</t>
  </si>
  <si>
    <t>Futures</t>
  </si>
  <si>
    <t>End of Year 1</t>
  </si>
  <si>
    <t>End of Year 2</t>
  </si>
  <si>
    <t>End of Year 3</t>
  </si>
  <si>
    <t>End of Year 4</t>
  </si>
  <si>
    <t>End of Year 5</t>
  </si>
  <si>
    <t>End of Year 10</t>
  </si>
  <si>
    <t>End of Year 15</t>
  </si>
  <si>
    <t>End of Year 20</t>
  </si>
  <si>
    <t>Property Value</t>
  </si>
  <si>
    <t>Expenses (Annual)</t>
  </si>
  <si>
    <t>Rent &amp; Other Income (Annual)</t>
  </si>
  <si>
    <t>Cash Flow</t>
  </si>
  <si>
    <t>Cash on Cash Return (%)</t>
  </si>
  <si>
    <t>Equity</t>
  </si>
  <si>
    <t>Total Return (Cashflow + Equity)</t>
  </si>
  <si>
    <t>Compound Annual Growth Rate</t>
  </si>
  <si>
    <r>
      <t xml:space="preserve">We hope you’ve found this tool useful! If it was, </t>
    </r>
    <r>
      <rPr>
        <u/>
        <sz val="11"/>
        <color theme="1"/>
        <rFont val="Open Sans"/>
        <family val="2"/>
      </rPr>
      <t>we would greatly appreciate a 5-star Google review</t>
    </r>
    <r>
      <rPr>
        <sz val="11"/>
        <color theme="1"/>
        <rFont val="Open Sans"/>
        <family val="2"/>
      </rPr>
      <t xml:space="preserve">! </t>
    </r>
    <r>
      <rPr>
        <u/>
        <sz val="11"/>
        <color theme="1"/>
        <rFont val="Open Sans"/>
        <family val="2"/>
      </rPr>
      <t xml:space="preserve">
85% of clients find us online</t>
    </r>
    <r>
      <rPr>
        <sz val="11"/>
        <color theme="1"/>
        <rFont val="Open Sans"/>
        <family val="2"/>
      </rPr>
      <t>! Nothing elaborate, just a few words is perfect! 
With Gratitude, 
Will Rugeley - Good Vibes Homebuyers - Marketing Manager - Will@GoodVibesHomebuyers.com</t>
    </r>
  </si>
  <si>
    <t>&gt;&gt;&gt; Google Review Link &lt;&lt;&lt;</t>
  </si>
  <si>
    <t>Payment #</t>
  </si>
  <si>
    <t>Payment</t>
  </si>
  <si>
    <t>Principal</t>
  </si>
  <si>
    <t>Interest</t>
  </si>
  <si>
    <t>Balance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</si>
  <si>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</si>
  <si>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</si>
  <si>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</si>
  <si>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</si>
  <si>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</si>
  <si>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</si>
  <si>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</si>
  <si>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</si>
  <si>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</si>
  <si>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</si>
  <si>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</si>
  <si>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</si>
  <si>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</si>
  <si>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</si>
  <si>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</si>
  <si>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</si>
  <si>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</si>
  <si>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</si>
  <si>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</si>
  <si>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</si>
  <si>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</si>
  <si>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Yr22</t>
  </si>
  <si>
    <t>Yr23</t>
  </si>
  <si>
    <t>Yr24</t>
  </si>
  <si>
    <t>Yr25</t>
  </si>
  <si>
    <t>Yr26</t>
  </si>
  <si>
    <t>Yr27</t>
  </si>
  <si>
    <t>Yr28</t>
  </si>
  <si>
    <t>Yr29</t>
  </si>
  <si>
    <t>Yr30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</si>
</sst>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8">
    <font>
      <sz val="11"/>
      <color theme="1"/>
      <name val="Calibri"/>
      <family val="2"/>
      <scheme val="minor"/>
    </font>
    <font>
      <sz val="12"/>
      <color theme="1"/>
      <name val="Open Sans"/>
      <family val="2"/>
    </font>
    <font>
      <sz val="8"/>
      <name val="Calibri"/>
      <family val="2"/>
      <scheme val="minor"/>
    </font>
    <font>
      <sz val="10"/>
      <color theme="1"/>
      <name val="Open Sans"/>
      <family val="2"/>
    </font>
    <font>
      <b/>
      <sz val="10"/>
      <color rgb="FFFAFAFA"/>
      <name val="Open Sans"/>
      <family val="2"/>
    </font>
    <font>
      <b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u/>
      <sz val="9"/>
      <color theme="1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Open Sans"/>
      <family val="2"/>
    </font>
    <font>
      <sz val="11"/>
      <color theme="1"/>
      <name val="Open Sans"/>
      <family val="2"/>
    </font>
    <font>
      <u/>
      <sz val="11"/>
      <color theme="1"/>
      <name val="Open Sans"/>
      <family val="2"/>
    </font>
    <font>
      <b/>
      <u/>
      <sz val="14"/>
      <color theme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398EB6"/>
        <bgColor indexed="64"/>
      </patternFill>
    </fill>
    <fill>
      <patternFill patternType="solid">
        <fgColor rgb="FFFFA200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D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0" fontId="3" fillId="3" borderId="1" xfId="0" applyNumberFormat="1" applyFont="1" applyFill="1" applyBorder="1" applyAlignment="1">
      <alignment horizontal="left" vertical="center"/>
    </xf>
    <xf numFmtId="10" fontId="3" fillId="3" borderId="1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0" fontId="5" fillId="0" borderId="1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8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 vertical="center"/>
    </xf>
    <xf numFmtId="164" fontId="3" fillId="0" borderId="6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6" borderId="8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17" fillId="6" borderId="8" xfId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600"/>
      <color rgb="FFFFA200"/>
      <color rgb="FFFAFAFA"/>
      <color rgb="FF398E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dvibeshomebuyer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873125</xdr:colOff>
      <xdr:row>0</xdr:row>
      <xdr:rowOff>0</xdr:rowOff>
    </xdr:from>
    <xdr:to>
      <xdr:col>1</xdr:col>
      <xdr:colOff>1782962</xdr:colOff>
      <xdr:row>2</xdr:row>
      <xdr:rowOff>110039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738EA-7AE1-F827-670E-52622F44A0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41" b="26496"/>
        <a:stretch/>
      </xdr:blipFill>
      <xdr:spPr>
        <a:xfrm>
          <a:off x="1095375" y="0"/>
          <a:ext cx="909837" cy="43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.page/r/CcQlzeOiiSiMEB0/review" TargetMode="External"/><Relationship Id="rId2" Type="http://schemas.openxmlformats.org/officeDocument/2006/relationships/hyperlink" Target="https://www.rentrange.com/sdpui/" TargetMode="External"/><Relationship Id="rId1" Type="http://schemas.openxmlformats.org/officeDocument/2006/relationships/hyperlink" Target="https://www.nerdwallet.com/mortgages/mortgage-ra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5585-B8B4-465D-A2DB-2735527B6FD0}">
  <dimension ref="B1:K45"/>
  <sheetViews>
    <sheetView showGridLines="0" tabSelected="1" zoomScale="120" zoomScaleNormal="120" workbookViewId="0">
      <pane ySplit="3" topLeftCell="A4" activePane="bottomLeft" state="frozen"/>
      <selection pane="bottomLeft" activeCell="C5" sqref="C5"/>
    </sheetView>
  </sheetViews>
  <sheetFormatPr defaultRowHeight="15"/>
  <cols>
    <col min="1" max="1" width="3.28515625" style="2" customWidth="1"/>
    <col min="2" max="2" width="39.85546875" style="2" bestFit="1" customWidth="1"/>
    <col min="3" max="3" width="14.140625" style="2" bestFit="1" customWidth="1"/>
    <col min="4" max="4" width="14.140625" style="3" bestFit="1" customWidth="1"/>
    <col min="5" max="7" width="14.140625" style="2" customWidth="1"/>
    <col min="8" max="8" width="14.140625" style="19" customWidth="1"/>
    <col min="9" max="9" width="14.140625" style="2" customWidth="1"/>
    <col min="10" max="10" width="14.140625" style="19" customWidth="1"/>
    <col min="11" max="16384" width="9.140625" style="2"/>
  </cols>
  <sheetData>
    <row r="1" spans="2:11" ht="4.5" customHeight="1"/>
    <row r="2" spans="2:11" s="1" customFormat="1" ht="21">
      <c r="C2" s="45"/>
      <c r="D2" s="46" t="s">
        <v>0</v>
      </c>
      <c r="E2" s="45"/>
      <c r="H2" s="19"/>
    </row>
    <row r="3" spans="2:11" ht="9" customHeight="1"/>
    <row r="4" spans="2:11">
      <c r="B4" s="4" t="s">
        <v>1</v>
      </c>
      <c r="E4" s="30"/>
    </row>
    <row r="5" spans="2:11">
      <c r="B5" s="5" t="s">
        <v>2</v>
      </c>
      <c r="C5" s="15">
        <v>250000</v>
      </c>
    </row>
    <row r="6" spans="2:11">
      <c r="B6" s="5" t="s">
        <v>3</v>
      </c>
      <c r="C6" s="15">
        <v>260000</v>
      </c>
      <c r="D6" s="55" t="s">
        <v>4</v>
      </c>
      <c r="E6" s="56"/>
      <c r="F6" s="56"/>
      <c r="G6" s="24" t="s">
        <v>5</v>
      </c>
      <c r="H6" s="24"/>
      <c r="I6" s="42"/>
      <c r="J6" s="20"/>
    </row>
    <row r="7" spans="2:11">
      <c r="B7" s="5" t="s">
        <v>6</v>
      </c>
      <c r="C7" s="15">
        <v>2500</v>
      </c>
      <c r="D7" s="55" t="s">
        <v>4</v>
      </c>
      <c r="E7" s="56"/>
      <c r="F7" s="56"/>
      <c r="G7" s="24" t="s">
        <v>7</v>
      </c>
      <c r="H7" s="24"/>
      <c r="I7" s="42"/>
      <c r="J7" s="20"/>
    </row>
    <row r="8" spans="2:11">
      <c r="B8" s="5" t="s">
        <v>8</v>
      </c>
      <c r="C8" s="16">
        <v>0.05</v>
      </c>
      <c r="D8" s="6">
        <f>C5*C8</f>
        <v>12500</v>
      </c>
      <c r="E8" s="53" t="s">
        <v>9</v>
      </c>
      <c r="F8" s="54"/>
      <c r="G8" s="20" t="s">
        <v>10</v>
      </c>
      <c r="H8" s="20"/>
      <c r="I8" s="42"/>
      <c r="J8" s="42"/>
    </row>
    <row r="9" spans="2:11">
      <c r="B9" s="5" t="s">
        <v>11</v>
      </c>
      <c r="C9" s="16">
        <v>0.02</v>
      </c>
      <c r="D9" s="6">
        <f>C5*C9</f>
        <v>5000</v>
      </c>
      <c r="E9" s="53" t="s">
        <v>9</v>
      </c>
      <c r="F9" s="54"/>
      <c r="G9" s="20" t="s">
        <v>12</v>
      </c>
      <c r="H9" s="20"/>
      <c r="I9" s="42"/>
      <c r="J9" s="42"/>
    </row>
    <row r="10" spans="2:11">
      <c r="B10" s="5" t="s">
        <v>13</v>
      </c>
      <c r="C10" s="16">
        <v>5.2499999999999998E-2</v>
      </c>
      <c r="D10" s="7" t="s">
        <v>14</v>
      </c>
      <c r="E10" s="53" t="s">
        <v>9</v>
      </c>
      <c r="F10" s="54"/>
      <c r="G10" s="20" t="s">
        <v>15</v>
      </c>
      <c r="I10" s="42"/>
      <c r="J10" s="42"/>
      <c r="K10" s="25" t="s">
        <v>16</v>
      </c>
    </row>
    <row r="11" spans="2:11">
      <c r="B11" s="5" t="s">
        <v>17</v>
      </c>
      <c r="C11" s="16">
        <v>4.8500000000000001E-2</v>
      </c>
      <c r="D11" s="7" t="s">
        <v>14</v>
      </c>
      <c r="E11" s="53" t="s">
        <v>9</v>
      </c>
      <c r="F11" s="54"/>
      <c r="G11" s="20" t="s">
        <v>18</v>
      </c>
      <c r="H11" s="20"/>
      <c r="I11" s="42"/>
      <c r="J11" s="42"/>
    </row>
    <row r="12" spans="2:11">
      <c r="B12" s="5" t="s">
        <v>19</v>
      </c>
      <c r="C12" s="16">
        <v>0.03</v>
      </c>
      <c r="D12" s="7" t="s">
        <v>14</v>
      </c>
      <c r="E12" s="53" t="s">
        <v>9</v>
      </c>
      <c r="F12" s="54"/>
      <c r="G12" s="20" t="s">
        <v>20</v>
      </c>
      <c r="H12" s="20"/>
      <c r="I12" s="42"/>
      <c r="J12" s="42"/>
    </row>
    <row r="13" spans="2:11">
      <c r="B13" s="5" t="s">
        <v>21</v>
      </c>
      <c r="C13" s="16">
        <v>0.02</v>
      </c>
      <c r="D13" s="7" t="s">
        <v>14</v>
      </c>
      <c r="E13" s="53" t="s">
        <v>9</v>
      </c>
      <c r="F13" s="54"/>
      <c r="G13" s="20" t="s">
        <v>20</v>
      </c>
      <c r="H13" s="20"/>
      <c r="I13" s="42"/>
      <c r="J13" s="42"/>
    </row>
    <row r="14" spans="2:11">
      <c r="B14" s="8" t="s">
        <v>22</v>
      </c>
      <c r="C14" s="5" t="s">
        <v>14</v>
      </c>
      <c r="D14" s="9">
        <f>SUM(D8:D9)+C7</f>
        <v>20000</v>
      </c>
    </row>
    <row r="15" spans="2:11">
      <c r="B15" s="5" t="s">
        <v>23</v>
      </c>
      <c r="C15" s="5" t="s">
        <v>14</v>
      </c>
      <c r="D15" s="6">
        <f>C5-D8</f>
        <v>237500</v>
      </c>
    </row>
    <row r="16" spans="2:11" ht="9" customHeight="1">
      <c r="D16" s="2"/>
    </row>
    <row r="17" spans="2:11" ht="15" customHeight="1">
      <c r="B17" s="4" t="s">
        <v>24</v>
      </c>
      <c r="C17" s="8" t="s">
        <v>25</v>
      </c>
      <c r="D17" s="8" t="s">
        <v>26</v>
      </c>
      <c r="E17" s="9" t="s">
        <v>27</v>
      </c>
      <c r="F17" s="3"/>
      <c r="G17" s="3"/>
    </row>
    <row r="18" spans="2:11" ht="15" customHeight="1">
      <c r="B18" s="5" t="s">
        <v>28</v>
      </c>
      <c r="C18" s="15">
        <v>2425</v>
      </c>
      <c r="D18" s="6">
        <f>E18*E23</f>
        <v>29100</v>
      </c>
      <c r="E18" s="14">
        <f>C18</f>
        <v>2425</v>
      </c>
      <c r="F18" s="3" t="s">
        <v>29</v>
      </c>
      <c r="G18" s="20" t="s">
        <v>30</v>
      </c>
      <c r="H18" s="20"/>
      <c r="I18" s="42"/>
      <c r="J18" s="20"/>
      <c r="K18" s="25" t="s">
        <v>16</v>
      </c>
    </row>
    <row r="19" spans="2:11" ht="15" customHeight="1">
      <c r="B19" s="5" t="s">
        <v>31</v>
      </c>
      <c r="C19" s="15">
        <v>0</v>
      </c>
      <c r="D19" s="6">
        <f>E19*E23</f>
        <v>0</v>
      </c>
      <c r="E19" s="6">
        <f>C19</f>
        <v>0</v>
      </c>
      <c r="F19" s="3" t="s">
        <v>29</v>
      </c>
      <c r="G19" s="20" t="s">
        <v>32</v>
      </c>
      <c r="H19" s="43"/>
      <c r="I19" s="42"/>
      <c r="J19" s="20"/>
    </row>
    <row r="20" spans="2:11" ht="15" customHeight="1">
      <c r="B20" s="11" t="s">
        <v>33</v>
      </c>
      <c r="C20" s="5" t="s">
        <v>14</v>
      </c>
      <c r="D20" s="9">
        <f>SUM(D18:D19)</f>
        <v>29100</v>
      </c>
      <c r="E20" s="9">
        <f>SUM(E18:E19)</f>
        <v>2425</v>
      </c>
      <c r="F20" s="3"/>
      <c r="G20" s="19"/>
      <c r="H20" s="25"/>
    </row>
    <row r="21" spans="2:11" ht="9" customHeight="1">
      <c r="D21" s="2"/>
    </row>
    <row r="22" spans="2:11">
      <c r="B22" s="4" t="s">
        <v>34</v>
      </c>
      <c r="C22" s="8" t="s">
        <v>25</v>
      </c>
      <c r="D22" s="8" t="s">
        <v>26</v>
      </c>
      <c r="E22" s="9" t="s">
        <v>27</v>
      </c>
      <c r="F22" s="13"/>
      <c r="G22" s="12"/>
      <c r="H22" s="21"/>
      <c r="J22" s="21"/>
    </row>
    <row r="23" spans="2:11">
      <c r="B23" s="5" t="s">
        <v>35</v>
      </c>
      <c r="C23" s="29">
        <v>30</v>
      </c>
      <c r="D23" s="5">
        <f>C23*E23</f>
        <v>360</v>
      </c>
      <c r="E23" s="5">
        <v>12</v>
      </c>
      <c r="F23" s="3" t="s">
        <v>29</v>
      </c>
      <c r="G23" s="20" t="s">
        <v>36</v>
      </c>
      <c r="H23" s="44"/>
      <c r="I23" s="42"/>
      <c r="J23" s="44"/>
    </row>
    <row r="24" spans="2:11">
      <c r="B24" s="5" t="s">
        <v>37</v>
      </c>
      <c r="C24" s="16">
        <v>0.6</v>
      </c>
      <c r="D24" s="6" t="s">
        <v>14</v>
      </c>
      <c r="E24" s="6" t="s">
        <v>14</v>
      </c>
      <c r="F24" s="3" t="s">
        <v>29</v>
      </c>
      <c r="G24" s="27" t="s">
        <v>38</v>
      </c>
      <c r="H24" s="20"/>
      <c r="I24" s="42"/>
      <c r="J24" s="42"/>
    </row>
    <row r="25" spans="2:11">
      <c r="B25" s="5" t="s">
        <v>39</v>
      </c>
      <c r="C25" s="16">
        <v>0.05</v>
      </c>
      <c r="D25" s="6">
        <f>E25*E23</f>
        <v>-1455</v>
      </c>
      <c r="E25" s="6">
        <f>E18*-C25</f>
        <v>-121.25</v>
      </c>
      <c r="F25" s="3" t="s">
        <v>29</v>
      </c>
      <c r="G25" s="20" t="s">
        <v>40</v>
      </c>
      <c r="H25" s="20"/>
      <c r="I25" s="42"/>
      <c r="J25" s="42"/>
    </row>
    <row r="26" spans="2:11">
      <c r="B26" s="5" t="s">
        <v>41</v>
      </c>
      <c r="C26" s="16">
        <v>0.05</v>
      </c>
      <c r="D26" s="6">
        <f>E26*E23</f>
        <v>-1455</v>
      </c>
      <c r="E26" s="6">
        <f>E18*-C26</f>
        <v>-121.25</v>
      </c>
      <c r="F26" s="3" t="s">
        <v>29</v>
      </c>
      <c r="G26" s="20" t="s">
        <v>42</v>
      </c>
      <c r="H26" s="20"/>
      <c r="I26" s="42"/>
      <c r="J26" s="42"/>
    </row>
    <row r="27" spans="2:11">
      <c r="B27" s="5" t="s">
        <v>43</v>
      </c>
      <c r="C27" s="16">
        <v>0.08</v>
      </c>
      <c r="D27" s="6">
        <f>E27*E23</f>
        <v>-2328</v>
      </c>
      <c r="E27" s="6">
        <f>E18*-C27</f>
        <v>-194</v>
      </c>
      <c r="F27" s="3" t="s">
        <v>29</v>
      </c>
      <c r="G27" s="20" t="s">
        <v>44</v>
      </c>
      <c r="H27" s="20"/>
      <c r="I27" s="42"/>
      <c r="J27" s="42"/>
    </row>
    <row r="28" spans="2:11">
      <c r="B28" s="10" t="s">
        <v>45</v>
      </c>
      <c r="C28" s="17">
        <v>2.29E-2</v>
      </c>
      <c r="D28" s="6">
        <f>(C5*C24)*-C28</f>
        <v>-3435</v>
      </c>
      <c r="E28" s="6">
        <f>D28/E23</f>
        <v>-286.25</v>
      </c>
      <c r="F28" s="3" t="s">
        <v>29</v>
      </c>
      <c r="G28" s="20" t="s">
        <v>46</v>
      </c>
      <c r="H28" s="20"/>
      <c r="I28" s="42"/>
      <c r="J28" s="42"/>
    </row>
    <row r="29" spans="2:11">
      <c r="B29" s="5" t="s">
        <v>47</v>
      </c>
      <c r="C29" s="16">
        <v>7.0000000000000001E-3</v>
      </c>
      <c r="D29" s="6">
        <f>C5*-C29</f>
        <v>-1750</v>
      </c>
      <c r="E29" s="6">
        <f>D29/E23</f>
        <v>-145.83333333333334</v>
      </c>
      <c r="F29" s="3" t="s">
        <v>29</v>
      </c>
      <c r="G29" s="20" t="s">
        <v>48</v>
      </c>
      <c r="H29" s="20"/>
      <c r="I29" s="42"/>
      <c r="J29" s="42"/>
    </row>
    <row r="30" spans="2:11">
      <c r="B30" s="5" t="s">
        <v>49</v>
      </c>
      <c r="C30" s="16">
        <v>0.1</v>
      </c>
      <c r="D30" s="6">
        <f>E30*E23</f>
        <v>-2910</v>
      </c>
      <c r="E30" s="6">
        <f>E18*-C30</f>
        <v>-242.5</v>
      </c>
      <c r="F30" s="3" t="s">
        <v>29</v>
      </c>
      <c r="G30" s="20" t="s">
        <v>50</v>
      </c>
      <c r="H30" s="20"/>
      <c r="I30" s="42"/>
      <c r="J30" s="42"/>
    </row>
    <row r="31" spans="2:11">
      <c r="B31" s="5" t="s">
        <v>51</v>
      </c>
      <c r="C31" s="6">
        <f>-(PMT(C10/E23,D23,D15,0))</f>
        <v>1311.4837925870086</v>
      </c>
      <c r="D31" s="6">
        <f>E31*E23</f>
        <v>-15737.805511044102</v>
      </c>
      <c r="E31" s="6">
        <f>-C31</f>
        <v>-1311.4837925870086</v>
      </c>
      <c r="F31" s="3"/>
      <c r="G31" s="40"/>
      <c r="H31" s="25"/>
      <c r="J31" s="2"/>
    </row>
    <row r="32" spans="2:11">
      <c r="B32" s="11" t="s">
        <v>33</v>
      </c>
      <c r="C32" s="5" t="s">
        <v>14</v>
      </c>
      <c r="D32" s="9">
        <f>SUM(D23:D31)</f>
        <v>-28710.805511044102</v>
      </c>
      <c r="E32" s="9">
        <f>SUM(E23:E31)</f>
        <v>-2410.5671259203418</v>
      </c>
      <c r="F32" s="18"/>
      <c r="G32" s="13"/>
      <c r="H32" s="26"/>
      <c r="J32" s="22"/>
    </row>
    <row r="33" spans="2:10" ht="9" customHeight="1">
      <c r="D33" s="2"/>
      <c r="J33" s="2"/>
    </row>
    <row r="34" spans="2:10">
      <c r="B34" s="4" t="s">
        <v>52</v>
      </c>
      <c r="C34" s="8" t="s">
        <v>53</v>
      </c>
      <c r="D34" s="8" t="s">
        <v>54</v>
      </c>
      <c r="E34" s="8" t="s">
        <v>55</v>
      </c>
      <c r="F34" s="8" t="s">
        <v>56</v>
      </c>
      <c r="G34" s="8" t="s">
        <v>57</v>
      </c>
      <c r="H34" s="8" t="s">
        <v>58</v>
      </c>
      <c r="I34" s="8" t="s">
        <v>59</v>
      </c>
      <c r="J34" s="8" t="s">
        <v>60</v>
      </c>
    </row>
    <row r="35" spans="2:10">
      <c r="B35" s="5" t="s">
        <v>61</v>
      </c>
      <c r="C35" s="6">
        <f>(1+$C$11)^1*$C$6</f>
        <v>272610</v>
      </c>
      <c r="D35" s="6">
        <f>(1+$C$11)^2*$C$6</f>
        <v>285831.58499999996</v>
      </c>
      <c r="E35" s="6">
        <f>(1+$C$11)^3*$C$6</f>
        <v>299694.41687249998</v>
      </c>
      <c r="F35" s="6">
        <f>(1+$C$11)^4*$C$6</f>
        <v>314229.59609081619</v>
      </c>
      <c r="G35" s="6">
        <f>(1+$C$11)^5*$C$6</f>
        <v>329469.73150122073</v>
      </c>
      <c r="H35" s="6">
        <f>(1+$C$11)^10*$C$6</f>
        <v>417501.16913648654</v>
      </c>
      <c r="I35" s="6">
        <f>(1+$C$11)^15*$C$6</f>
        <v>529053.8388340153</v>
      </c>
      <c r="J35" s="6">
        <f>(1+$C$11)^20*$C$6</f>
        <v>670412.40857820446</v>
      </c>
    </row>
    <row r="36" spans="2:10">
      <c r="B36" s="5" t="s">
        <v>62</v>
      </c>
      <c r="C36" s="6">
        <f>D32</f>
        <v>-28710.805511044102</v>
      </c>
      <c r="D36" s="6">
        <f>(1+$C$13)^2*SUM($D$25:$D$30)+$D$31</f>
        <v>-29609.458711044103</v>
      </c>
      <c r="E36" s="6">
        <f>(1+$C$13)^3*SUM($D$25:$D$30)+$D$31</f>
        <v>-29886.891775044103</v>
      </c>
      <c r="F36" s="6">
        <f>(1+$C$13)^4*SUM($D$25:$D$30)+$D$31</f>
        <v>-30169.873500324102</v>
      </c>
      <c r="G36" s="6">
        <f>(1+$C$13)^5*SUM($D$25:$D$30)+$D$31</f>
        <v>-30458.514860109703</v>
      </c>
      <c r="H36" s="6">
        <f>(1+$C$13)^10*SUM($D$25:$D$30)+$D$31</f>
        <v>-31990.6581128342</v>
      </c>
      <c r="I36" s="6">
        <f>(1+$C$13)^15*SUM($D$25:$D$30)+$D$31</f>
        <v>-33682.268065919721</v>
      </c>
      <c r="J36" s="6">
        <f>(1+$C$13)^20*SUM($D$25:$D$30)+$D$31</f>
        <v>-35549.942141623498</v>
      </c>
    </row>
    <row r="37" spans="2:10">
      <c r="B37" s="5" t="s">
        <v>63</v>
      </c>
      <c r="C37" s="6">
        <f>D20</f>
        <v>29100</v>
      </c>
      <c r="D37" s="6">
        <f>(1+$C$12)^2*$D$20</f>
        <v>30872.19</v>
      </c>
      <c r="E37" s="6">
        <f>(1+$C$12)^3*$D$20</f>
        <v>31798.3557</v>
      </c>
      <c r="F37" s="6">
        <f>(1+$C$12)^4*$D$20</f>
        <v>32752.306370999999</v>
      </c>
      <c r="G37" s="6">
        <f>(1+$C$12)^5*$D$20</f>
        <v>33734.875562129993</v>
      </c>
      <c r="H37" s="6">
        <f>(1+$C$12)^10*$D$20</f>
        <v>39107.966638913946</v>
      </c>
      <c r="I37" s="6">
        <f>(1+$C$12)^15*$D$20</f>
        <v>45336.851823082245</v>
      </c>
      <c r="J37" s="6">
        <f>(1+$C$12)^20*$D$20</f>
        <v>52557.836928879922</v>
      </c>
    </row>
    <row r="38" spans="2:10">
      <c r="B38" s="23" t="s">
        <v>64</v>
      </c>
      <c r="C38" s="6">
        <f t="shared" ref="C38:J38" si="0">C37+C36</f>
        <v>389.19448895589812</v>
      </c>
      <c r="D38" s="6">
        <f t="shared" si="0"/>
        <v>1262.7312889558962</v>
      </c>
      <c r="E38" s="6">
        <f t="shared" si="0"/>
        <v>1911.4639249558968</v>
      </c>
      <c r="F38" s="6">
        <f t="shared" si="0"/>
        <v>2582.432870675897</v>
      </c>
      <c r="G38" s="6">
        <f t="shared" si="0"/>
        <v>3276.3607020202908</v>
      </c>
      <c r="H38" s="6">
        <f t="shared" si="0"/>
        <v>7117.3085260797452</v>
      </c>
      <c r="I38" s="6">
        <f t="shared" si="0"/>
        <v>11654.583757162523</v>
      </c>
      <c r="J38" s="6">
        <f t="shared" si="0"/>
        <v>17007.894787256424</v>
      </c>
    </row>
    <row r="39" spans="2:10">
      <c r="B39" s="11" t="s">
        <v>65</v>
      </c>
      <c r="C39" s="28">
        <f t="shared" ref="C39:J39" si="1">C38/$D$14</f>
        <v>1.9459724447794906E-2</v>
      </c>
      <c r="D39" s="28">
        <f t="shared" si="1"/>
        <v>6.3136564447794807E-2</v>
      </c>
      <c r="E39" s="28">
        <f t="shared" si="1"/>
        <v>9.5573196247794839E-2</v>
      </c>
      <c r="F39" s="28">
        <f t="shared" si="1"/>
        <v>0.12912164353379485</v>
      </c>
      <c r="G39" s="28">
        <f t="shared" si="1"/>
        <v>0.16381803510101453</v>
      </c>
      <c r="H39" s="28">
        <f t="shared" si="1"/>
        <v>0.35586542630398726</v>
      </c>
      <c r="I39" s="28">
        <f t="shared" si="1"/>
        <v>0.58272918785812622</v>
      </c>
      <c r="J39" s="28">
        <f t="shared" si="1"/>
        <v>0.85039473936282117</v>
      </c>
    </row>
    <row r="40" spans="2:10">
      <c r="B40" s="23" t="s">
        <v>66</v>
      </c>
      <c r="C40" s="6">
        <f>C35-'Am Schedule'!F14</f>
        <v>38458.875680014404</v>
      </c>
      <c r="D40" s="6">
        <f>D35-'Am Schedule'!F26</f>
        <v>55209.445212515653</v>
      </c>
      <c r="E40" s="6">
        <f>E35-'Am Schedule'!F38</f>
        <v>72791.05706390689</v>
      </c>
      <c r="F40" s="6">
        <f>F35-'Am Schedule'!F50</f>
        <v>91245.019264703413</v>
      </c>
      <c r="G40" s="6">
        <f>G35-'Am Schedule'!F62</f>
        <v>110614.69720006152</v>
      </c>
      <c r="H40" s="6">
        <f>H35-'Am Schedule'!F122</f>
        <v>222874.00486193708</v>
      </c>
      <c r="I40" s="6">
        <f>I35-'Am Schedule'!F182</f>
        <v>365909.15060729184</v>
      </c>
      <c r="J40" s="6">
        <f>J35-'Am Schedule'!F242</f>
        <v>548177.06554003246</v>
      </c>
    </row>
    <row r="41" spans="2:10">
      <c r="B41" s="11" t="s">
        <v>67</v>
      </c>
      <c r="C41" s="9">
        <f t="shared" ref="C41:J41" si="2">C40+C38</f>
        <v>38848.070168970298</v>
      </c>
      <c r="D41" s="9">
        <f t="shared" si="2"/>
        <v>56472.176501471549</v>
      </c>
      <c r="E41" s="9">
        <f t="shared" si="2"/>
        <v>74702.520988862787</v>
      </c>
      <c r="F41" s="9">
        <f t="shared" si="2"/>
        <v>93827.45213537931</v>
      </c>
      <c r="G41" s="9">
        <f t="shared" si="2"/>
        <v>113891.05790208181</v>
      </c>
      <c r="H41" s="9">
        <f t="shared" si="2"/>
        <v>229991.31338801683</v>
      </c>
      <c r="I41" s="9">
        <f t="shared" si="2"/>
        <v>377563.73436445434</v>
      </c>
      <c r="J41" s="9">
        <f t="shared" si="2"/>
        <v>565184.96032728883</v>
      </c>
    </row>
    <row r="42" spans="2:10">
      <c r="B42" s="23" t="s">
        <v>68</v>
      </c>
      <c r="C42" s="41">
        <f>_xlfn.RRI(1, $D$14,$D$14+C41)</f>
        <v>1.9424035084485149</v>
      </c>
      <c r="D42" s="41">
        <f>_xlfn.RRI(2, $D$14,$D$14+D41)</f>
        <v>0.95540502839528818</v>
      </c>
      <c r="E42" s="41">
        <f>_xlfn.RRI(3, $D$14,$D$14+E41)</f>
        <v>0.67923127735112776</v>
      </c>
      <c r="F42" s="41">
        <f>_xlfn.RRI(4, $D$14,$D$14+F41)</f>
        <v>0.54455811945417354</v>
      </c>
      <c r="G42" s="41">
        <f>_xlfn.RRI(5, $D$14,$D$14+G41)</f>
        <v>0.46266313470463971</v>
      </c>
      <c r="H42" s="41">
        <f>_xlfn.RRI(10, $D$14,$D$14+H41)</f>
        <v>0.28732882044935693</v>
      </c>
      <c r="I42" s="41">
        <f>_xlfn.RRI(15, $D$14,$D$14+I41)</f>
        <v>0.2205580827759055</v>
      </c>
      <c r="J42" s="41">
        <f>_xlfn.RRI(20, $D$14,$D$14+J41)</f>
        <v>0.18389492264836327</v>
      </c>
    </row>
    <row r="43" spans="2:10" ht="15.75" thickBot="1"/>
    <row r="44" spans="2:10" ht="67.5" customHeight="1" thickBot="1">
      <c r="B44" s="51" t="s">
        <v>69</v>
      </c>
      <c r="C44" s="52"/>
      <c r="D44" s="52"/>
      <c r="E44" s="52"/>
      <c r="F44" s="52"/>
      <c r="G44" s="52"/>
      <c r="H44" s="48"/>
      <c r="I44" s="50" t="s">
        <v>70</v>
      </c>
      <c r="J44" s="49"/>
    </row>
    <row r="45" spans="2:10">
      <c r="C45" s="47"/>
      <c r="D45" s="47"/>
      <c r="E45" s="47"/>
      <c r="F45" s="47"/>
      <c r="G45" s="47"/>
      <c r="H45" s="47"/>
      <c r="I45" s="47"/>
      <c r="J45" s="47"/>
    </row>
  </sheetData>
  <sheetProtection selectLockedCells="1" selectUnlockedCells="1"/>
  <mergeCells count="9">
    <mergeCell ref="B44:G44"/>
    <mergeCell ref="E12:F12"/>
    <mergeCell ref="E13:F13"/>
    <mergeCell ref="D6:F6"/>
    <mergeCell ref="D7:F7"/>
    <mergeCell ref="E8:F8"/>
    <mergeCell ref="E9:F9"/>
    <mergeCell ref="E10:F10"/>
    <mergeCell ref="E11:F11"/>
  </mergeCells>
  <phoneticPr fontId="2" type="noConversion"/>
  <hyperlinks>
    <hyperlink ref="K10" r:id="rId1" xr:uid="{96C50F03-C9FB-4DE4-818C-1E682A95ECE3}"/>
    <hyperlink ref="K18" r:id="rId2" xr:uid="{7699659A-3D66-47B6-A0FD-B52674011B2B}"/>
    <hyperlink ref="I44" r:id="rId3" xr:uid="{EDE55D44-8447-41C2-8BFF-0ADFC6344736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F49C-8254-4F8B-AB41-0555122C1F09}">
  <dimension ref="A1:F364"/>
  <sheetViews>
    <sheetView workbookViewId="0">
      <pane ySplit="2" topLeftCell="A219" activePane="bottomLeft" state="frozen"/>
      <selection pane="bottomLeft" activeCell="A122" sqref="A122:XFD122"/>
    </sheetView>
  </sheetViews>
  <sheetFormatPr defaultRowHeight="15"/>
  <cols>
    <col min="1" max="1" width="5.42578125" bestFit="1" customWidth="1"/>
    <col min="2" max="2" width="10.28515625" bestFit="1" customWidth="1"/>
    <col min="3" max="4" width="10.5703125" bestFit="1" customWidth="1"/>
    <col min="5" max="5" width="9" bestFit="1" customWidth="1"/>
    <col min="6" max="6" width="11.85546875" bestFit="1" customWidth="1"/>
  </cols>
  <sheetData>
    <row r="1" spans="1:6">
      <c r="A1" s="31"/>
      <c r="B1" s="32"/>
      <c r="C1" s="32"/>
      <c r="D1" s="32"/>
      <c r="E1" s="32"/>
      <c r="F1" s="32"/>
    </row>
    <row r="2" spans="1:6">
      <c r="A2" s="31"/>
      <c r="B2" s="38" t="s">
        <v>71</v>
      </c>
      <c r="C2" s="38" t="s">
        <v>72</v>
      </c>
      <c r="D2" s="38" t="s">
        <v>73</v>
      </c>
      <c r="E2" s="38" t="s">
        <v>74</v>
      </c>
      <c r="F2" s="38" t="s">
        <v>75</v>
      </c>
    </row>
    <row r="3" spans="1:6">
      <c r="A3" s="31"/>
      <c r="B3" s="33">
        <v>1</v>
      </c>
      <c r="C3" s="37">
        <f>-PMT('Advanced Deal Analysis'!$C$10/'Advanced Deal Analysis'!$E$23,'Advanced Deal Analysis'!$C$23*'Advanced Deal Analysis'!$E$23,'Advanced Deal Analysis'!$D$15)</f>
        <v>1311.4837925870086</v>
      </c>
      <c r="D3" s="39">
        <f>PPMT('Advanced Deal Analysis'!$C$10/'Advanced Deal Analysis'!$E$23,B3, 'Advanced Deal Analysis'!$C$23*'Advanced Deal Analysis'!$E$23,'Advanced Deal Analysis'!$D$15)</f>
        <v>-272.42129258700857</v>
      </c>
      <c r="E3" s="39">
        <f>IPMT('Advanced Deal Analysis'!$C$10/'Advanced Deal Analysis'!$E$23, B3,'Advanced Deal Analysis'!$C$23*'Advanced Deal Analysis'!$E$23,'Advanced Deal Analysis'!$D$15)</f>
        <v>-1039.0625</v>
      </c>
      <c r="F3" s="39">
        <f>'Advanced Deal Analysis'!D15+'Am Schedule'!D3</f>
        <v>237227.57870741299</v>
      </c>
    </row>
    <row r="4" spans="1:6">
      <c r="A4" s="31"/>
      <c r="B4" s="33">
        <v>2</v>
      </c>
      <c r="C4" s="6">
        <f>-PMT('Advanced Deal Analysis'!$C$10/'Advanced Deal Analysis'!$E$23,'Advanced Deal Analysis'!$C$23*'Advanced Deal Analysis'!$E$23,'Advanced Deal Analysis'!$D$15)</f>
        <v>1311.4837925870086</v>
      </c>
      <c r="D4" s="39">
        <f>PPMT('Advanced Deal Analysis'!$C$10/'Advanced Deal Analysis'!$E$23,B4, 'Advanced Deal Analysis'!$C$23*'Advanced Deal Analysis'!$E$23,'Advanced Deal Analysis'!$D$15)</f>
        <v>-273.61313574207674</v>
      </c>
      <c r="E4" s="39">
        <f>IPMT('Advanced Deal Analysis'!$C$10/'Advanced Deal Analysis'!$E$23, B4,'Advanced Deal Analysis'!$C$23*'Advanced Deal Analysis'!$E$23,'Advanced Deal Analysis'!$D$15)</f>
        <v>-1037.8706568449318</v>
      </c>
      <c r="F4" s="39">
        <f>F3+D4</f>
        <v>236953.96557167091</v>
      </c>
    </row>
    <row r="5" spans="1:6">
      <c r="A5" s="31"/>
      <c r="B5" s="33">
        <v>3</v>
      </c>
      <c r="C5" s="6">
        <f>-PMT('Advanced Deal Analysis'!$C$10/'Advanced Deal Analysis'!$E$23,'Advanced Deal Analysis'!$C$23*'Advanced Deal Analysis'!$E$23,'Advanced Deal Analysis'!$D$15)</f>
        <v>1311.4837925870086</v>
      </c>
      <c r="D5" s="39">
        <f>PPMT('Advanced Deal Analysis'!$C$10/'Advanced Deal Analysis'!$E$23,B5, 'Advanced Deal Analysis'!$C$23*'Advanced Deal Analysis'!$E$23,'Advanced Deal Analysis'!$D$15)</f>
        <v>-274.81019321094828</v>
      </c>
      <c r="E5" s="39">
        <f>IPMT('Advanced Deal Analysis'!$C$10/'Advanced Deal Analysis'!$E$23, B5,'Advanced Deal Analysis'!$C$23*'Advanced Deal Analysis'!$E$23,'Advanced Deal Analysis'!$D$15)</f>
        <v>-1036.6735993760603</v>
      </c>
      <c r="F5" s="39">
        <f t="shared" ref="F5:F68" si="0">F4+D5</f>
        <v>236679.15537845995</v>
      </c>
    </row>
    <row r="6" spans="1:6">
      <c r="A6" s="31"/>
      <c r="B6" s="33">
        <v>4</v>
      </c>
      <c r="C6" s="6">
        <f>-PMT('Advanced Deal Analysis'!$C$10/'Advanced Deal Analysis'!$E$23,'Advanced Deal Analysis'!$C$23*'Advanced Deal Analysis'!$E$23,'Advanced Deal Analysis'!$D$15)</f>
        <v>1311.4837925870086</v>
      </c>
      <c r="D6" s="39">
        <f>PPMT('Advanced Deal Analysis'!$C$10/'Advanced Deal Analysis'!$E$23,B6, 'Advanced Deal Analysis'!$C$23*'Advanced Deal Analysis'!$E$23,'Advanced Deal Analysis'!$D$15)</f>
        <v>-276.01248780624616</v>
      </c>
      <c r="E6" s="39">
        <f>IPMT('Advanced Deal Analysis'!$C$10/'Advanced Deal Analysis'!$E$23, B6,'Advanced Deal Analysis'!$C$23*'Advanced Deal Analysis'!$E$23,'Advanced Deal Analysis'!$D$15)</f>
        <v>-1035.4713047807622</v>
      </c>
      <c r="F6" s="39">
        <f t="shared" si="0"/>
        <v>236403.14289065372</v>
      </c>
    </row>
    <row r="7" spans="1:6">
      <c r="A7" s="31"/>
      <c r="B7" s="33">
        <v>5</v>
      </c>
      <c r="C7" s="6">
        <f>-PMT('Advanced Deal Analysis'!$C$10/'Advanced Deal Analysis'!$E$23,'Advanced Deal Analysis'!$C$23*'Advanced Deal Analysis'!$E$23,'Advanced Deal Analysis'!$D$15)</f>
        <v>1311.4837925870086</v>
      </c>
      <c r="D7" s="39">
        <f>PPMT('Advanced Deal Analysis'!$C$10/'Advanced Deal Analysis'!$E$23,B7, 'Advanced Deal Analysis'!$C$23*'Advanced Deal Analysis'!$E$23,'Advanced Deal Analysis'!$D$15)</f>
        <v>-277.22004244039852</v>
      </c>
      <c r="E7" s="39">
        <f>IPMT('Advanced Deal Analysis'!$C$10/'Advanced Deal Analysis'!$E$23, B7,'Advanced Deal Analysis'!$C$23*'Advanced Deal Analysis'!$E$23,'Advanced Deal Analysis'!$D$15)</f>
        <v>-1034.2637501466099</v>
      </c>
      <c r="F7" s="39">
        <f t="shared" si="0"/>
        <v>236125.92284821332</v>
      </c>
    </row>
    <row r="8" spans="1:6">
      <c r="A8" s="31"/>
      <c r="B8" s="33">
        <v>6</v>
      </c>
      <c r="C8" s="6">
        <f>-PMT('Advanced Deal Analysis'!$C$10/'Advanced Deal Analysis'!$E$23,'Advanced Deal Analysis'!$C$23*'Advanced Deal Analysis'!$E$23,'Advanced Deal Analysis'!$D$15)</f>
        <v>1311.4837925870086</v>
      </c>
      <c r="D8" s="39">
        <f>PPMT('Advanced Deal Analysis'!$C$10/'Advanced Deal Analysis'!$E$23,B8, 'Advanced Deal Analysis'!$C$23*'Advanced Deal Analysis'!$E$23,'Advanced Deal Analysis'!$D$15)</f>
        <v>-278.43288012607525</v>
      </c>
      <c r="E8" s="39">
        <f>IPMT('Advanced Deal Analysis'!$C$10/'Advanced Deal Analysis'!$E$23, B8,'Advanced Deal Analysis'!$C$23*'Advanced Deal Analysis'!$E$23,'Advanced Deal Analysis'!$D$15)</f>
        <v>-1033.0509124609332</v>
      </c>
      <c r="F8" s="39">
        <f t="shared" si="0"/>
        <v>235847.48996808723</v>
      </c>
    </row>
    <row r="9" spans="1:6">
      <c r="A9" s="31"/>
      <c r="B9" s="33">
        <v>7</v>
      </c>
      <c r="C9" s="6">
        <f>-PMT('Advanced Deal Analysis'!$C$10/'Advanced Deal Analysis'!$E$23,'Advanced Deal Analysis'!$C$23*'Advanced Deal Analysis'!$E$23,'Advanced Deal Analysis'!$D$15)</f>
        <v>1311.4837925870086</v>
      </c>
      <c r="D9" s="39">
        <f>PPMT('Advanced Deal Analysis'!$C$10/'Advanced Deal Analysis'!$E$23,B9, 'Advanced Deal Analysis'!$C$23*'Advanced Deal Analysis'!$E$23,'Advanced Deal Analysis'!$D$15)</f>
        <v>-279.65102397662685</v>
      </c>
      <c r="E9" s="39">
        <f>IPMT('Advanced Deal Analysis'!$C$10/'Advanced Deal Analysis'!$E$23, B9,'Advanced Deal Analysis'!$C$23*'Advanced Deal Analysis'!$E$23,'Advanced Deal Analysis'!$D$15)</f>
        <v>-1031.8327686103817</v>
      </c>
      <c r="F9" s="39">
        <f t="shared" si="0"/>
        <v>235567.83894411061</v>
      </c>
    </row>
    <row r="10" spans="1:6">
      <c r="A10" s="31"/>
      <c r="B10" s="33">
        <v>8</v>
      </c>
      <c r="C10" s="6">
        <f>-PMT('Advanced Deal Analysis'!$C$10/'Advanced Deal Analysis'!$E$23,'Advanced Deal Analysis'!$C$23*'Advanced Deal Analysis'!$E$23,'Advanced Deal Analysis'!$D$15)</f>
        <v>1311.4837925870086</v>
      </c>
      <c r="D10" s="39">
        <f>PPMT('Advanced Deal Analysis'!$C$10/'Advanced Deal Analysis'!$E$23,B10, 'Advanced Deal Analysis'!$C$23*'Advanced Deal Analysis'!$E$23,'Advanced Deal Analysis'!$D$15)</f>
        <v>-280.87449720652461</v>
      </c>
      <c r="E10" s="39">
        <f>IPMT('Advanced Deal Analysis'!$C$10/'Advanced Deal Analysis'!$E$23, B10,'Advanced Deal Analysis'!$C$23*'Advanced Deal Analysis'!$E$23,'Advanced Deal Analysis'!$D$15)</f>
        <v>-1030.6092953804839</v>
      </c>
      <c r="F10" s="39">
        <f t="shared" si="0"/>
        <v>235286.96444690408</v>
      </c>
    </row>
    <row r="11" spans="1:6">
      <c r="A11" s="31"/>
      <c r="B11" s="33">
        <v>9</v>
      </c>
      <c r="C11" s="6">
        <f>-PMT('Advanced Deal Analysis'!$C$10/'Advanced Deal Analysis'!$E$23,'Advanced Deal Analysis'!$C$23*'Advanced Deal Analysis'!$E$23,'Advanced Deal Analysis'!$D$15)</f>
        <v>1311.4837925870086</v>
      </c>
      <c r="D11" s="39">
        <f>PPMT('Advanced Deal Analysis'!$C$10/'Advanced Deal Analysis'!$E$23,B11, 'Advanced Deal Analysis'!$C$23*'Advanced Deal Analysis'!$E$23,'Advanced Deal Analysis'!$D$15)</f>
        <v>-282.10332313180311</v>
      </c>
      <c r="E11" s="39">
        <f>IPMT('Advanced Deal Analysis'!$C$10/'Advanced Deal Analysis'!$E$23, B11,'Advanced Deal Analysis'!$C$23*'Advanced Deal Analysis'!$E$23,'Advanced Deal Analysis'!$D$15)</f>
        <v>-1029.3804694552052</v>
      </c>
      <c r="F11" s="39">
        <f t="shared" si="0"/>
        <v>235004.86112377228</v>
      </c>
    </row>
    <row r="12" spans="1:6">
      <c r="A12" s="31"/>
      <c r="B12" s="33">
        <v>10</v>
      </c>
      <c r="C12" s="6">
        <f>-PMT('Advanced Deal Analysis'!$C$10/'Advanced Deal Analysis'!$E$23,'Advanced Deal Analysis'!$C$23*'Advanced Deal Analysis'!$E$23,'Advanced Deal Analysis'!$D$15)</f>
        <v>1311.4837925870086</v>
      </c>
      <c r="D12" s="39">
        <f>PPMT('Advanced Deal Analysis'!$C$10/'Advanced Deal Analysis'!$E$23,B12, 'Advanced Deal Analysis'!$C$23*'Advanced Deal Analysis'!$E$23,'Advanced Deal Analysis'!$D$15)</f>
        <v>-283.33752517050482</v>
      </c>
      <c r="E12" s="39">
        <f>IPMT('Advanced Deal Analysis'!$C$10/'Advanced Deal Analysis'!$E$23, B12,'Advanced Deal Analysis'!$C$23*'Advanced Deal Analysis'!$E$23,'Advanced Deal Analysis'!$D$15)</f>
        <v>-1028.1462674165036</v>
      </c>
      <c r="F12" s="39">
        <f t="shared" si="0"/>
        <v>234721.52359860178</v>
      </c>
    </row>
    <row r="13" spans="1:6">
      <c r="A13" s="31"/>
      <c r="B13" s="33">
        <v>11</v>
      </c>
      <c r="C13" s="6">
        <f>-PMT('Advanced Deal Analysis'!$C$10/'Advanced Deal Analysis'!$E$23,'Advanced Deal Analysis'!$C$23*'Advanced Deal Analysis'!$E$23,'Advanced Deal Analysis'!$D$15)</f>
        <v>1311.4837925870086</v>
      </c>
      <c r="D13" s="39">
        <f>PPMT('Advanced Deal Analysis'!$C$10/'Advanced Deal Analysis'!$E$23,B13, 'Advanced Deal Analysis'!$C$23*'Advanced Deal Analysis'!$E$23,'Advanced Deal Analysis'!$D$15)</f>
        <v>-284.57712684312577</v>
      </c>
      <c r="E13" s="39">
        <f>IPMT('Advanced Deal Analysis'!$C$10/'Advanced Deal Analysis'!$E$23, B13,'Advanced Deal Analysis'!$C$23*'Advanced Deal Analysis'!$E$23,'Advanced Deal Analysis'!$D$15)</f>
        <v>-1026.9066657438827</v>
      </c>
      <c r="F13" s="39">
        <f t="shared" si="0"/>
        <v>234436.94647175865</v>
      </c>
    </row>
    <row r="14" spans="1:6">
      <c r="A14" s="34" t="s">
        <v>76</v>
      </c>
      <c r="B14" s="35">
        <v>12</v>
      </c>
      <c r="C14" s="6">
        <f>-PMT('Advanced Deal Analysis'!$C$10/'Advanced Deal Analysis'!$E$23,'Advanced Deal Analysis'!$C$23*'Advanced Deal Analysis'!$E$23,'Advanced Deal Analysis'!$D$15)</f>
        <v>1311.4837925870086</v>
      </c>
      <c r="D14" s="39">
        <f>PPMT('Advanced Deal Analysis'!$C$10/'Advanced Deal Analysis'!$E$23,B14, 'Advanced Deal Analysis'!$C$23*'Advanced Deal Analysis'!$E$23,'Advanced Deal Analysis'!$D$15)</f>
        <v>-285.82215177306443</v>
      </c>
      <c r="E14" s="39">
        <f>IPMT('Advanced Deal Analysis'!$C$10/'Advanced Deal Analysis'!$E$23, B14,'Advanced Deal Analysis'!$C$23*'Advanced Deal Analysis'!$E$23,'Advanced Deal Analysis'!$D$15)</f>
        <v>-1025.6616408139441</v>
      </c>
      <c r="F14" s="39">
        <f t="shared" si="0"/>
        <v>234151.1243199856</v>
      </c>
    </row>
    <row r="15" spans="1:6">
      <c r="A15" s="31"/>
      <c r="B15" s="33">
        <v>13</v>
      </c>
      <c r="C15" s="6">
        <f>-PMT('Advanced Deal Analysis'!$C$10/'Advanced Deal Analysis'!$E$23,'Advanced Deal Analysis'!$C$23*'Advanced Deal Analysis'!$E$23,'Advanced Deal Analysis'!$D$15)</f>
        <v>1311.4837925870086</v>
      </c>
      <c r="D15" s="39">
        <f>PPMT('Advanced Deal Analysis'!$C$10/'Advanced Deal Analysis'!$E$23,B15, 'Advanced Deal Analysis'!$C$23*'Advanced Deal Analysis'!$E$23,'Advanced Deal Analysis'!$D$15)</f>
        <v>-287.0726236870716</v>
      </c>
      <c r="E15" s="39">
        <f>IPMT('Advanced Deal Analysis'!$C$10/'Advanced Deal Analysis'!$E$23, B15,'Advanced Deal Analysis'!$C$23*'Advanced Deal Analysis'!$E$23,'Advanced Deal Analysis'!$D$15)</f>
        <v>-1024.4111688999369</v>
      </c>
      <c r="F15" s="39">
        <f t="shared" si="0"/>
        <v>233864.05169629853</v>
      </c>
    </row>
    <row r="16" spans="1:6">
      <c r="A16" s="31"/>
      <c r="B16" s="33">
        <v>14</v>
      </c>
      <c r="C16" s="6">
        <f>-PMT('Advanced Deal Analysis'!$C$10/'Advanced Deal Analysis'!$E$23,'Advanced Deal Analysis'!$C$23*'Advanced Deal Analysis'!$E$23,'Advanced Deal Analysis'!$D$15)</f>
        <v>1311.4837925870086</v>
      </c>
      <c r="D16" s="39">
        <f>PPMT('Advanced Deal Analysis'!$C$10/'Advanced Deal Analysis'!$E$23,B16, 'Advanced Deal Analysis'!$C$23*'Advanced Deal Analysis'!$E$23,'Advanced Deal Analysis'!$D$15)</f>
        <v>-288.32856641570254</v>
      </c>
      <c r="E16" s="39">
        <f>IPMT('Advanced Deal Analysis'!$C$10/'Advanced Deal Analysis'!$E$23, B16,'Advanced Deal Analysis'!$C$23*'Advanced Deal Analysis'!$E$23,'Advanced Deal Analysis'!$D$15)</f>
        <v>-1023.155226171306</v>
      </c>
      <c r="F16" s="39">
        <f t="shared" si="0"/>
        <v>233575.72312988283</v>
      </c>
    </row>
    <row r="17" spans="1:6">
      <c r="A17" s="31"/>
      <c r="B17" s="33">
        <v>15</v>
      </c>
      <c r="C17" s="6">
        <f>-PMT('Advanced Deal Analysis'!$C$10/'Advanced Deal Analysis'!$E$23,'Advanced Deal Analysis'!$C$23*'Advanced Deal Analysis'!$E$23,'Advanced Deal Analysis'!$D$15)</f>
        <v>1311.4837925870086</v>
      </c>
      <c r="D17" s="39">
        <f>PPMT('Advanced Deal Analysis'!$C$10/'Advanced Deal Analysis'!$E$23,B17, 'Advanced Deal Analysis'!$C$23*'Advanced Deal Analysis'!$E$23,'Advanced Deal Analysis'!$D$15)</f>
        <v>-289.59000389377115</v>
      </c>
      <c r="E17" s="39">
        <f>IPMT('Advanced Deal Analysis'!$C$10/'Advanced Deal Analysis'!$E$23, B17,'Advanced Deal Analysis'!$C$23*'Advanced Deal Analysis'!$E$23,'Advanced Deal Analysis'!$D$15)</f>
        <v>-1021.8937886932374</v>
      </c>
      <c r="F17" s="39">
        <f t="shared" si="0"/>
        <v>233286.13312598906</v>
      </c>
    </row>
    <row r="18" spans="1:6">
      <c r="A18" s="31"/>
      <c r="B18" s="33">
        <v>16</v>
      </c>
      <c r="C18" s="6">
        <f>-PMT('Advanced Deal Analysis'!$C$10/'Advanced Deal Analysis'!$E$23,'Advanced Deal Analysis'!$C$23*'Advanced Deal Analysis'!$E$23,'Advanced Deal Analysis'!$D$15)</f>
        <v>1311.4837925870086</v>
      </c>
      <c r="D18" s="39">
        <f>PPMT('Advanced Deal Analysis'!$C$10/'Advanced Deal Analysis'!$E$23,B18, 'Advanced Deal Analysis'!$C$23*'Advanced Deal Analysis'!$E$23,'Advanced Deal Analysis'!$D$15)</f>
        <v>-290.85696016080647</v>
      </c>
      <c r="E18" s="39">
        <f>IPMT('Advanced Deal Analysis'!$C$10/'Advanced Deal Analysis'!$E$23, B18,'Advanced Deal Analysis'!$C$23*'Advanced Deal Analysis'!$E$23,'Advanced Deal Analysis'!$D$15)</f>
        <v>-1020.626832426202</v>
      </c>
      <c r="F18" s="39">
        <f t="shared" si="0"/>
        <v>232995.27616582825</v>
      </c>
    </row>
    <row r="19" spans="1:6">
      <c r="A19" s="31"/>
      <c r="B19" s="33">
        <v>17</v>
      </c>
      <c r="C19" s="6">
        <f>-PMT('Advanced Deal Analysis'!$C$10/'Advanced Deal Analysis'!$E$23,'Advanced Deal Analysis'!$C$23*'Advanced Deal Analysis'!$E$23,'Advanced Deal Analysis'!$D$15)</f>
        <v>1311.4837925870086</v>
      </c>
      <c r="D19" s="39">
        <f>PPMT('Advanced Deal Analysis'!$C$10/'Advanced Deal Analysis'!$E$23,B19, 'Advanced Deal Analysis'!$C$23*'Advanced Deal Analysis'!$E$23,'Advanced Deal Analysis'!$D$15)</f>
        <v>-292.12945936150999</v>
      </c>
      <c r="E19" s="39">
        <f>IPMT('Advanced Deal Analysis'!$C$10/'Advanced Deal Analysis'!$E$23, B19,'Advanced Deal Analysis'!$C$23*'Advanced Deal Analysis'!$E$23,'Advanced Deal Analysis'!$D$15)</f>
        <v>-1019.3543332254985</v>
      </c>
      <c r="F19" s="39">
        <f t="shared" si="0"/>
        <v>232703.14670646674</v>
      </c>
    </row>
    <row r="20" spans="1:6">
      <c r="A20" s="31"/>
      <c r="B20" s="33">
        <v>18</v>
      </c>
      <c r="C20" s="6">
        <f>-PMT('Advanced Deal Analysis'!$C$10/'Advanced Deal Analysis'!$E$23,'Advanced Deal Analysis'!$C$23*'Advanced Deal Analysis'!$E$23,'Advanced Deal Analysis'!$D$15)</f>
        <v>1311.4837925870086</v>
      </c>
      <c r="D20" s="39">
        <f>PPMT('Advanced Deal Analysis'!$C$10/'Advanced Deal Analysis'!$E$23,B20, 'Advanced Deal Analysis'!$C$23*'Advanced Deal Analysis'!$E$23,'Advanced Deal Analysis'!$D$15)</f>
        <v>-293.40752574621655</v>
      </c>
      <c r="E20" s="39">
        <f>IPMT('Advanced Deal Analysis'!$C$10/'Advanced Deal Analysis'!$E$23, B20,'Advanced Deal Analysis'!$C$23*'Advanced Deal Analysis'!$E$23,'Advanced Deal Analysis'!$D$15)</f>
        <v>-1018.0762668407918</v>
      </c>
      <c r="F20" s="39">
        <f t="shared" si="0"/>
        <v>232409.73918072053</v>
      </c>
    </row>
    <row r="21" spans="1:6">
      <c r="A21" s="31"/>
      <c r="B21" s="33">
        <v>19</v>
      </c>
      <c r="C21" s="6">
        <f>-PMT('Advanced Deal Analysis'!$C$10/'Advanced Deal Analysis'!$E$23,'Advanced Deal Analysis'!$C$23*'Advanced Deal Analysis'!$E$23,'Advanced Deal Analysis'!$D$15)</f>
        <v>1311.4837925870086</v>
      </c>
      <c r="D21" s="39">
        <f>PPMT('Advanced Deal Analysis'!$C$10/'Advanced Deal Analysis'!$E$23,B21, 'Advanced Deal Analysis'!$C$23*'Advanced Deal Analysis'!$E$23,'Advanced Deal Analysis'!$D$15)</f>
        <v>-294.69118367135627</v>
      </c>
      <c r="E21" s="39">
        <f>IPMT('Advanced Deal Analysis'!$C$10/'Advanced Deal Analysis'!$E$23, B21,'Advanced Deal Analysis'!$C$23*'Advanced Deal Analysis'!$E$23,'Advanced Deal Analysis'!$D$15)</f>
        <v>-1016.7926089156522</v>
      </c>
      <c r="F21" s="39">
        <f t="shared" si="0"/>
        <v>232115.04799704917</v>
      </c>
    </row>
    <row r="22" spans="1:6">
      <c r="A22" s="31"/>
      <c r="B22" s="33">
        <v>20</v>
      </c>
      <c r="C22" s="6">
        <f>-PMT('Advanced Deal Analysis'!$C$10/'Advanced Deal Analysis'!$E$23,'Advanced Deal Analysis'!$C$23*'Advanced Deal Analysis'!$E$23,'Advanced Deal Analysis'!$D$15)</f>
        <v>1311.4837925870086</v>
      </c>
      <c r="D22" s="39">
        <f>PPMT('Advanced Deal Analysis'!$C$10/'Advanced Deal Analysis'!$E$23,B22, 'Advanced Deal Analysis'!$C$23*'Advanced Deal Analysis'!$E$23,'Advanced Deal Analysis'!$D$15)</f>
        <v>-295.98045759991845</v>
      </c>
      <c r="E22" s="39">
        <f>IPMT('Advanced Deal Analysis'!$C$10/'Advanced Deal Analysis'!$E$23, B22,'Advanced Deal Analysis'!$C$23*'Advanced Deal Analysis'!$E$23,'Advanced Deal Analysis'!$D$15)</f>
        <v>-1015.5033349870901</v>
      </c>
      <c r="F22" s="39">
        <f t="shared" si="0"/>
        <v>231819.06753944926</v>
      </c>
    </row>
    <row r="23" spans="1:6">
      <c r="A23" s="31"/>
      <c r="B23" s="33">
        <v>21</v>
      </c>
      <c r="C23" s="6">
        <f>-PMT('Advanced Deal Analysis'!$C$10/'Advanced Deal Analysis'!$E$23,'Advanced Deal Analysis'!$C$23*'Advanced Deal Analysis'!$E$23,'Advanced Deal Analysis'!$D$15)</f>
        <v>1311.4837925870086</v>
      </c>
      <c r="D23" s="39">
        <f>PPMT('Advanced Deal Analysis'!$C$10/'Advanced Deal Analysis'!$E$23,B23, 'Advanced Deal Analysis'!$C$23*'Advanced Deal Analysis'!$E$23,'Advanced Deal Analysis'!$D$15)</f>
        <v>-297.27537210191809</v>
      </c>
      <c r="E23" s="39">
        <f>IPMT('Advanced Deal Analysis'!$C$10/'Advanced Deal Analysis'!$E$23, B23,'Advanced Deal Analysis'!$C$23*'Advanced Deal Analysis'!$E$23,'Advanced Deal Analysis'!$D$15)</f>
        <v>-1014.2084204850904</v>
      </c>
      <c r="F23" s="39">
        <f t="shared" si="0"/>
        <v>231521.79216734733</v>
      </c>
    </row>
    <row r="24" spans="1:6">
      <c r="A24" s="31"/>
      <c r="B24" s="33">
        <v>22</v>
      </c>
      <c r="C24" s="6">
        <f>-PMT('Advanced Deal Analysis'!$C$10/'Advanced Deal Analysis'!$E$23,'Advanced Deal Analysis'!$C$23*'Advanced Deal Analysis'!$E$23,'Advanced Deal Analysis'!$D$15)</f>
        <v>1311.4837925870086</v>
      </c>
      <c r="D24" s="39">
        <f>PPMT('Advanced Deal Analysis'!$C$10/'Advanced Deal Analysis'!$E$23,B24, 'Advanced Deal Analysis'!$C$23*'Advanced Deal Analysis'!$E$23,'Advanced Deal Analysis'!$D$15)</f>
        <v>-298.575951854864</v>
      </c>
      <c r="E24" s="39">
        <f>IPMT('Advanced Deal Analysis'!$C$10/'Advanced Deal Analysis'!$E$23, B24,'Advanced Deal Analysis'!$C$23*'Advanced Deal Analysis'!$E$23,'Advanced Deal Analysis'!$D$15)</f>
        <v>-1012.9078407321445</v>
      </c>
      <c r="F24" s="39">
        <f t="shared" si="0"/>
        <v>231223.21621549246</v>
      </c>
    </row>
    <row r="25" spans="1:6">
      <c r="A25" s="31"/>
      <c r="B25" s="33">
        <v>23</v>
      </c>
      <c r="C25" s="6">
        <f>-PMT('Advanced Deal Analysis'!$C$10/'Advanced Deal Analysis'!$E$23,'Advanced Deal Analysis'!$C$23*'Advanced Deal Analysis'!$E$23,'Advanced Deal Analysis'!$D$15)</f>
        <v>1311.4837925870086</v>
      </c>
      <c r="D25" s="39">
        <f>PPMT('Advanced Deal Analysis'!$C$10/'Advanced Deal Analysis'!$E$23,B25, 'Advanced Deal Analysis'!$C$23*'Advanced Deal Analysis'!$E$23,'Advanced Deal Analysis'!$D$15)</f>
        <v>-299.88222164422905</v>
      </c>
      <c r="E25" s="39">
        <f>IPMT('Advanced Deal Analysis'!$C$10/'Advanced Deal Analysis'!$E$23, B25,'Advanced Deal Analysis'!$C$23*'Advanced Deal Analysis'!$E$23,'Advanced Deal Analysis'!$D$15)</f>
        <v>-1011.6015709427794</v>
      </c>
      <c r="F25" s="39">
        <f t="shared" si="0"/>
        <v>230923.33399384824</v>
      </c>
    </row>
    <row r="26" spans="1:6">
      <c r="A26" s="34" t="s">
        <v>77</v>
      </c>
      <c r="B26" s="35">
        <v>24</v>
      </c>
      <c r="C26" s="6">
        <f>-PMT('Advanced Deal Analysis'!$C$10/'Advanced Deal Analysis'!$E$23,'Advanced Deal Analysis'!$C$23*'Advanced Deal Analysis'!$E$23,'Advanced Deal Analysis'!$D$15)</f>
        <v>1311.4837925870086</v>
      </c>
      <c r="D26" s="39">
        <f>PPMT('Advanced Deal Analysis'!$C$10/'Advanced Deal Analysis'!$E$23,B26, 'Advanced Deal Analysis'!$C$23*'Advanced Deal Analysis'!$E$23,'Advanced Deal Analysis'!$D$15)</f>
        <v>-301.19420636392255</v>
      </c>
      <c r="E26" s="39">
        <f>IPMT('Advanced Deal Analysis'!$C$10/'Advanced Deal Analysis'!$E$23, B26,'Advanced Deal Analysis'!$C$23*'Advanced Deal Analysis'!$E$23,'Advanced Deal Analysis'!$D$15)</f>
        <v>-1010.289586223086</v>
      </c>
      <c r="F26" s="39">
        <f t="shared" si="0"/>
        <v>230622.13978748431</v>
      </c>
    </row>
    <row r="27" spans="1:6">
      <c r="A27" s="31"/>
      <c r="B27" s="33">
        <v>25</v>
      </c>
      <c r="C27" s="6">
        <f>-PMT('Advanced Deal Analysis'!$C$10/'Advanced Deal Analysis'!$E$23,'Advanced Deal Analysis'!$C$23*'Advanced Deal Analysis'!$E$23,'Advanced Deal Analysis'!$D$15)</f>
        <v>1311.4837925870086</v>
      </c>
      <c r="D27" s="39">
        <f>PPMT('Advanced Deal Analysis'!$C$10/'Advanced Deal Analysis'!$E$23,B27, 'Advanced Deal Analysis'!$C$23*'Advanced Deal Analysis'!$E$23,'Advanced Deal Analysis'!$D$15)</f>
        <v>-302.51193101676472</v>
      </c>
      <c r="E27" s="39">
        <f>IPMT('Advanced Deal Analysis'!$C$10/'Advanced Deal Analysis'!$E$23, B27,'Advanced Deal Analysis'!$C$23*'Advanced Deal Analysis'!$E$23,'Advanced Deal Analysis'!$D$15)</f>
        <v>-1008.9718615702437</v>
      </c>
      <c r="F27" s="39">
        <f t="shared" si="0"/>
        <v>230319.62785646756</v>
      </c>
    </row>
    <row r="28" spans="1:6">
      <c r="A28" s="31"/>
      <c r="B28" s="33">
        <v>26</v>
      </c>
      <c r="C28" s="6">
        <f>-PMT('Advanced Deal Analysis'!$C$10/'Advanced Deal Analysis'!$E$23,'Advanced Deal Analysis'!$C$23*'Advanced Deal Analysis'!$E$23,'Advanced Deal Analysis'!$D$15)</f>
        <v>1311.4837925870086</v>
      </c>
      <c r="D28" s="39">
        <f>PPMT('Advanced Deal Analysis'!$C$10/'Advanced Deal Analysis'!$E$23,B28, 'Advanced Deal Analysis'!$C$23*'Advanced Deal Analysis'!$E$23,'Advanced Deal Analysis'!$D$15)</f>
        <v>-303.83542071496305</v>
      </c>
      <c r="E28" s="39">
        <f>IPMT('Advanced Deal Analysis'!$C$10/'Advanced Deal Analysis'!$E$23, B28,'Advanced Deal Analysis'!$C$23*'Advanced Deal Analysis'!$E$23,'Advanced Deal Analysis'!$D$15)</f>
        <v>-1007.6483718720455</v>
      </c>
      <c r="F28" s="39">
        <f t="shared" si="0"/>
        <v>230015.79243575261</v>
      </c>
    </row>
    <row r="29" spans="1:6">
      <c r="A29" s="31"/>
      <c r="B29" s="33">
        <v>27</v>
      </c>
      <c r="C29" s="6">
        <f>-PMT('Advanced Deal Analysis'!$C$10/'Advanced Deal Analysis'!$E$23,'Advanced Deal Analysis'!$C$23*'Advanced Deal Analysis'!$E$23,'Advanced Deal Analysis'!$D$15)</f>
        <v>1311.4837925870086</v>
      </c>
      <c r="D29" s="39">
        <f>PPMT('Advanced Deal Analysis'!$C$10/'Advanced Deal Analysis'!$E$23,B29, 'Advanced Deal Analysis'!$C$23*'Advanced Deal Analysis'!$E$23,'Advanced Deal Analysis'!$D$15)</f>
        <v>-305.16470068059107</v>
      </c>
      <c r="E29" s="39">
        <f>IPMT('Advanced Deal Analysis'!$C$10/'Advanced Deal Analysis'!$E$23, B29,'Advanced Deal Analysis'!$C$23*'Advanced Deal Analysis'!$E$23,'Advanced Deal Analysis'!$D$15)</f>
        <v>-1006.3190919064174</v>
      </c>
      <c r="F29" s="39">
        <f t="shared" si="0"/>
        <v>229710.62773507202</v>
      </c>
    </row>
    <row r="30" spans="1:6">
      <c r="A30" s="31"/>
      <c r="B30" s="33">
        <v>28</v>
      </c>
      <c r="C30" s="6">
        <f>-PMT('Advanced Deal Analysis'!$C$10/'Advanced Deal Analysis'!$E$23,'Advanced Deal Analysis'!$C$23*'Advanced Deal Analysis'!$E$23,'Advanced Deal Analysis'!$D$15)</f>
        <v>1311.4837925870086</v>
      </c>
      <c r="D30" s="39">
        <f>PPMT('Advanced Deal Analysis'!$C$10/'Advanced Deal Analysis'!$E$23,B30, 'Advanced Deal Analysis'!$C$23*'Advanced Deal Analysis'!$E$23,'Advanced Deal Analysis'!$D$15)</f>
        <v>-306.49979624606863</v>
      </c>
      <c r="E30" s="39">
        <f>IPMT('Advanced Deal Analysis'!$C$10/'Advanced Deal Analysis'!$E$23, B30,'Advanced Deal Analysis'!$C$23*'Advanced Deal Analysis'!$E$23,'Advanced Deal Analysis'!$D$15)</f>
        <v>-1004.9839963409398</v>
      </c>
      <c r="F30" s="39">
        <f t="shared" si="0"/>
        <v>229404.12793882596</v>
      </c>
    </row>
    <row r="31" spans="1:6">
      <c r="A31" s="31"/>
      <c r="B31" s="33">
        <v>29</v>
      </c>
      <c r="C31" s="6">
        <f>-PMT('Advanced Deal Analysis'!$C$10/'Advanced Deal Analysis'!$E$23,'Advanced Deal Analysis'!$C$23*'Advanced Deal Analysis'!$E$23,'Advanced Deal Analysis'!$D$15)</f>
        <v>1311.4837925870086</v>
      </c>
      <c r="D31" s="39">
        <f>PPMT('Advanced Deal Analysis'!$C$10/'Advanced Deal Analysis'!$E$23,B31, 'Advanced Deal Analysis'!$C$23*'Advanced Deal Analysis'!$E$23,'Advanced Deal Analysis'!$D$15)</f>
        <v>-307.84073285464507</v>
      </c>
      <c r="E31" s="39">
        <f>IPMT('Advanced Deal Analysis'!$C$10/'Advanced Deal Analysis'!$E$23, B31,'Advanced Deal Analysis'!$C$23*'Advanced Deal Analysis'!$E$23,'Advanced Deal Analysis'!$D$15)</f>
        <v>-1003.6430597323633</v>
      </c>
      <c r="F31" s="39">
        <f t="shared" si="0"/>
        <v>229096.28720597131</v>
      </c>
    </row>
    <row r="32" spans="1:6">
      <c r="A32" s="31"/>
      <c r="B32" s="33">
        <v>30</v>
      </c>
      <c r="C32" s="6">
        <f>-PMT('Advanced Deal Analysis'!$C$10/'Advanced Deal Analysis'!$E$23,'Advanced Deal Analysis'!$C$23*'Advanced Deal Analysis'!$E$23,'Advanced Deal Analysis'!$D$15)</f>
        <v>1311.4837925870086</v>
      </c>
      <c r="D32" s="39">
        <f>PPMT('Advanced Deal Analysis'!$C$10/'Advanced Deal Analysis'!$E$23,B32, 'Advanced Deal Analysis'!$C$23*'Advanced Deal Analysis'!$E$23,'Advanced Deal Analysis'!$D$15)</f>
        <v>-309.18753606088421</v>
      </c>
      <c r="E32" s="39">
        <f>IPMT('Advanced Deal Analysis'!$C$10/'Advanced Deal Analysis'!$E$23, B32,'Advanced Deal Analysis'!$C$23*'Advanced Deal Analysis'!$E$23,'Advanced Deal Analysis'!$D$15)</f>
        <v>-1002.2962565261242</v>
      </c>
      <c r="F32" s="39">
        <f t="shared" si="0"/>
        <v>228787.09966991041</v>
      </c>
    </row>
    <row r="33" spans="1:6">
      <c r="A33" s="31"/>
      <c r="B33" s="33">
        <v>31</v>
      </c>
      <c r="C33" s="6">
        <f>-PMT('Advanced Deal Analysis'!$C$10/'Advanced Deal Analysis'!$E$23,'Advanced Deal Analysis'!$C$23*'Advanced Deal Analysis'!$E$23,'Advanced Deal Analysis'!$D$15)</f>
        <v>1311.4837925870086</v>
      </c>
      <c r="D33" s="39">
        <f>PPMT('Advanced Deal Analysis'!$C$10/'Advanced Deal Analysis'!$E$23,B33, 'Advanced Deal Analysis'!$C$23*'Advanced Deal Analysis'!$E$23,'Advanced Deal Analysis'!$D$15)</f>
        <v>-310.5402315311506</v>
      </c>
      <c r="E33" s="39">
        <f>IPMT('Advanced Deal Analysis'!$C$10/'Advanced Deal Analysis'!$E$23, B33,'Advanced Deal Analysis'!$C$23*'Advanced Deal Analysis'!$E$23,'Advanced Deal Analysis'!$D$15)</f>
        <v>-1000.9435610558578</v>
      </c>
      <c r="F33" s="39">
        <f t="shared" si="0"/>
        <v>228476.55943837928</v>
      </c>
    </row>
    <row r="34" spans="1:6">
      <c r="A34" s="31"/>
      <c r="B34" s="33">
        <v>32</v>
      </c>
      <c r="C34" s="6">
        <f>-PMT('Advanced Deal Analysis'!$C$10/'Advanced Deal Analysis'!$E$23,'Advanced Deal Analysis'!$C$23*'Advanced Deal Analysis'!$E$23,'Advanced Deal Analysis'!$D$15)</f>
        <v>1311.4837925870086</v>
      </c>
      <c r="D34" s="39">
        <f>PPMT('Advanced Deal Analysis'!$C$10/'Advanced Deal Analysis'!$E$23,B34, 'Advanced Deal Analysis'!$C$23*'Advanced Deal Analysis'!$E$23,'Advanced Deal Analysis'!$D$15)</f>
        <v>-311.89884504409935</v>
      </c>
      <c r="E34" s="39">
        <f>IPMT('Advanced Deal Analysis'!$C$10/'Advanced Deal Analysis'!$E$23, B34,'Advanced Deal Analysis'!$C$23*'Advanced Deal Analysis'!$E$23,'Advanced Deal Analysis'!$D$15)</f>
        <v>-999.58494754290916</v>
      </c>
      <c r="F34" s="39">
        <f t="shared" si="0"/>
        <v>228164.66059333517</v>
      </c>
    </row>
    <row r="35" spans="1:6">
      <c r="A35" s="31"/>
      <c r="B35" s="33">
        <v>33</v>
      </c>
      <c r="C35" s="6">
        <f>-PMT('Advanced Deal Analysis'!$C$10/'Advanced Deal Analysis'!$E$23,'Advanced Deal Analysis'!$C$23*'Advanced Deal Analysis'!$E$23,'Advanced Deal Analysis'!$D$15)</f>
        <v>1311.4837925870086</v>
      </c>
      <c r="D35" s="39">
        <f>PPMT('Advanced Deal Analysis'!$C$10/'Advanced Deal Analysis'!$E$23,B35, 'Advanced Deal Analysis'!$C$23*'Advanced Deal Analysis'!$E$23,'Advanced Deal Analysis'!$D$15)</f>
        <v>-313.26340249116737</v>
      </c>
      <c r="E35" s="39">
        <f>IPMT('Advanced Deal Analysis'!$C$10/'Advanced Deal Analysis'!$E$23, B35,'Advanced Deal Analysis'!$C$23*'Advanced Deal Analysis'!$E$23,'Advanced Deal Analysis'!$D$15)</f>
        <v>-998.22039009584114</v>
      </c>
      <c r="F35" s="39">
        <f t="shared" si="0"/>
        <v>227851.397190844</v>
      </c>
    </row>
    <row r="36" spans="1:6">
      <c r="A36" s="31"/>
      <c r="B36" s="33">
        <v>34</v>
      </c>
      <c r="C36" s="6">
        <f>-PMT('Advanced Deal Analysis'!$C$10/'Advanced Deal Analysis'!$E$23,'Advanced Deal Analysis'!$C$23*'Advanced Deal Analysis'!$E$23,'Advanced Deal Analysis'!$D$15)</f>
        <v>1311.4837925870086</v>
      </c>
      <c r="D36" s="39">
        <f>PPMT('Advanced Deal Analysis'!$C$10/'Advanced Deal Analysis'!$E$23,B36, 'Advanced Deal Analysis'!$C$23*'Advanced Deal Analysis'!$E$23,'Advanced Deal Analysis'!$D$15)</f>
        <v>-314.63392987706612</v>
      </c>
      <c r="E36" s="39">
        <f>IPMT('Advanced Deal Analysis'!$C$10/'Advanced Deal Analysis'!$E$23, B36,'Advanced Deal Analysis'!$C$23*'Advanced Deal Analysis'!$E$23,'Advanced Deal Analysis'!$D$15)</f>
        <v>-996.84986270994239</v>
      </c>
      <c r="F36" s="39">
        <f t="shared" si="0"/>
        <v>227536.76326096692</v>
      </c>
    </row>
    <row r="37" spans="1:6">
      <c r="A37" s="31"/>
      <c r="B37" s="33">
        <v>35</v>
      </c>
      <c r="C37" s="6">
        <f>-PMT('Advanced Deal Analysis'!$C$10/'Advanced Deal Analysis'!$E$23,'Advanced Deal Analysis'!$C$23*'Advanced Deal Analysis'!$E$23,'Advanced Deal Analysis'!$D$15)</f>
        <v>1311.4837925870086</v>
      </c>
      <c r="D37" s="39">
        <f>PPMT('Advanced Deal Analysis'!$C$10/'Advanced Deal Analysis'!$E$23,B37, 'Advanced Deal Analysis'!$C$23*'Advanced Deal Analysis'!$E$23,'Advanced Deal Analysis'!$D$15)</f>
        <v>-316.01045332027832</v>
      </c>
      <c r="E37" s="39">
        <f>IPMT('Advanced Deal Analysis'!$C$10/'Advanced Deal Analysis'!$E$23, B37,'Advanced Deal Analysis'!$C$23*'Advanced Deal Analysis'!$E$23,'Advanced Deal Analysis'!$D$15)</f>
        <v>-995.47333926673014</v>
      </c>
      <c r="F37" s="39">
        <f t="shared" si="0"/>
        <v>227220.75280764664</v>
      </c>
    </row>
    <row r="38" spans="1:6">
      <c r="A38" s="34" t="s">
        <v>78</v>
      </c>
      <c r="B38" s="35">
        <v>36</v>
      </c>
      <c r="C38" s="6">
        <f>-PMT('Advanced Deal Analysis'!$C$10/'Advanced Deal Analysis'!$E$23,'Advanced Deal Analysis'!$C$23*'Advanced Deal Analysis'!$E$23,'Advanced Deal Analysis'!$D$15)</f>
        <v>1311.4837925870086</v>
      </c>
      <c r="D38" s="39">
        <f>PPMT('Advanced Deal Analysis'!$C$10/'Advanced Deal Analysis'!$E$23,B38, 'Advanced Deal Analysis'!$C$23*'Advanced Deal Analysis'!$E$23,'Advanced Deal Analysis'!$D$15)</f>
        <v>-317.39299905355455</v>
      </c>
      <c r="E38" s="39">
        <f>IPMT('Advanced Deal Analysis'!$C$10/'Advanced Deal Analysis'!$E$23, B38,'Advanced Deal Analysis'!$C$23*'Advanced Deal Analysis'!$E$23,'Advanced Deal Analysis'!$D$15)</f>
        <v>-994.09079353345385</v>
      </c>
      <c r="F38" s="39">
        <f t="shared" si="0"/>
        <v>226903.35980859309</v>
      </c>
    </row>
    <row r="39" spans="1:6">
      <c r="A39" s="31"/>
      <c r="B39" s="33">
        <v>37</v>
      </c>
      <c r="C39" s="6">
        <f>-PMT('Advanced Deal Analysis'!$C$10/'Advanced Deal Analysis'!$E$23,'Advanced Deal Analysis'!$C$23*'Advanced Deal Analysis'!$E$23,'Advanced Deal Analysis'!$D$15)</f>
        <v>1311.4837925870086</v>
      </c>
      <c r="D39" s="39">
        <f>PPMT('Advanced Deal Analysis'!$C$10/'Advanced Deal Analysis'!$E$23,B39, 'Advanced Deal Analysis'!$C$23*'Advanced Deal Analysis'!$E$23,'Advanced Deal Analysis'!$D$15)</f>
        <v>-318.78159342441381</v>
      </c>
      <c r="E39" s="39">
        <f>IPMT('Advanced Deal Analysis'!$C$10/'Advanced Deal Analysis'!$E$23, B39,'Advanced Deal Analysis'!$C$23*'Advanced Deal Analysis'!$E$23,'Advanced Deal Analysis'!$D$15)</f>
        <v>-992.70219916259464</v>
      </c>
      <c r="F39" s="39">
        <f t="shared" si="0"/>
        <v>226584.57821516867</v>
      </c>
    </row>
    <row r="40" spans="1:6">
      <c r="A40" s="31"/>
      <c r="B40" s="33">
        <v>38</v>
      </c>
      <c r="C40" s="6">
        <f>-PMT('Advanced Deal Analysis'!$C$10/'Advanced Deal Analysis'!$E$23,'Advanced Deal Analysis'!$C$23*'Advanced Deal Analysis'!$E$23,'Advanced Deal Analysis'!$D$15)</f>
        <v>1311.4837925870086</v>
      </c>
      <c r="D40" s="39">
        <f>PPMT('Advanced Deal Analysis'!$C$10/'Advanced Deal Analysis'!$E$23,B40, 'Advanced Deal Analysis'!$C$23*'Advanced Deal Analysis'!$E$23,'Advanced Deal Analysis'!$D$15)</f>
        <v>-320.17626289564561</v>
      </c>
      <c r="E40" s="39">
        <f>IPMT('Advanced Deal Analysis'!$C$10/'Advanced Deal Analysis'!$E$23, B40,'Advanced Deal Analysis'!$C$23*'Advanced Deal Analysis'!$E$23,'Advanced Deal Analysis'!$D$15)</f>
        <v>-991.30752969136279</v>
      </c>
      <c r="F40" s="39">
        <f t="shared" si="0"/>
        <v>226264.40195227304</v>
      </c>
    </row>
    <row r="41" spans="1:6">
      <c r="A41" s="31"/>
      <c r="B41" s="33">
        <v>39</v>
      </c>
      <c r="C41" s="6">
        <f>-PMT('Advanced Deal Analysis'!$C$10/'Advanced Deal Analysis'!$E$23,'Advanced Deal Analysis'!$C$23*'Advanced Deal Analysis'!$E$23,'Advanced Deal Analysis'!$D$15)</f>
        <v>1311.4837925870086</v>
      </c>
      <c r="D41" s="39">
        <f>PPMT('Advanced Deal Analysis'!$C$10/'Advanced Deal Analysis'!$E$23,B41, 'Advanced Deal Analysis'!$C$23*'Advanced Deal Analysis'!$E$23,'Advanced Deal Analysis'!$D$15)</f>
        <v>-321.57703404581412</v>
      </c>
      <c r="E41" s="39">
        <f>IPMT('Advanced Deal Analysis'!$C$10/'Advanced Deal Analysis'!$E$23, B41,'Advanced Deal Analysis'!$C$23*'Advanced Deal Analysis'!$E$23,'Advanced Deal Analysis'!$D$15)</f>
        <v>-989.90675854119434</v>
      </c>
      <c r="F41" s="39">
        <f t="shared" si="0"/>
        <v>225942.82491822721</v>
      </c>
    </row>
    <row r="42" spans="1:6">
      <c r="A42" s="31"/>
      <c r="B42" s="33">
        <v>40</v>
      </c>
      <c r="C42" s="6">
        <f>-PMT('Advanced Deal Analysis'!$C$10/'Advanced Deal Analysis'!$E$23,'Advanced Deal Analysis'!$C$23*'Advanced Deal Analysis'!$E$23,'Advanced Deal Analysis'!$D$15)</f>
        <v>1311.4837925870086</v>
      </c>
      <c r="D42" s="39">
        <f>PPMT('Advanced Deal Analysis'!$C$10/'Advanced Deal Analysis'!$E$23,B42, 'Advanced Deal Analysis'!$C$23*'Advanced Deal Analysis'!$E$23,'Advanced Deal Analysis'!$D$15)</f>
        <v>-322.98393356976453</v>
      </c>
      <c r="E42" s="39">
        <f>IPMT('Advanced Deal Analysis'!$C$10/'Advanced Deal Analysis'!$E$23, B42,'Advanced Deal Analysis'!$C$23*'Advanced Deal Analysis'!$E$23,'Advanced Deal Analysis'!$D$15)</f>
        <v>-988.49985901724392</v>
      </c>
      <c r="F42" s="39">
        <f t="shared" si="0"/>
        <v>225619.84098465744</v>
      </c>
    </row>
    <row r="43" spans="1:6">
      <c r="A43" s="31"/>
      <c r="B43" s="33">
        <v>41</v>
      </c>
      <c r="C43" s="6">
        <f>-PMT('Advanced Deal Analysis'!$C$10/'Advanced Deal Analysis'!$E$23,'Advanced Deal Analysis'!$C$23*'Advanced Deal Analysis'!$E$23,'Advanced Deal Analysis'!$D$15)</f>
        <v>1311.4837925870086</v>
      </c>
      <c r="D43" s="39">
        <f>PPMT('Advanced Deal Analysis'!$C$10/'Advanced Deal Analysis'!$E$23,B43, 'Advanced Deal Analysis'!$C$23*'Advanced Deal Analysis'!$E$23,'Advanced Deal Analysis'!$D$15)</f>
        <v>-324.3969882791323</v>
      </c>
      <c r="E43" s="39">
        <f>IPMT('Advanced Deal Analysis'!$C$10/'Advanced Deal Analysis'!$E$23, B43,'Advanced Deal Analysis'!$C$23*'Advanced Deal Analysis'!$E$23,'Advanced Deal Analysis'!$D$15)</f>
        <v>-987.08680430787615</v>
      </c>
      <c r="F43" s="39">
        <f t="shared" si="0"/>
        <v>225295.44399637831</v>
      </c>
    </row>
    <row r="44" spans="1:6">
      <c r="A44" s="31"/>
      <c r="B44" s="33">
        <v>42</v>
      </c>
      <c r="C44" s="6">
        <f>-PMT('Advanced Deal Analysis'!$C$10/'Advanced Deal Analysis'!$E$23,'Advanced Deal Analysis'!$C$23*'Advanced Deal Analysis'!$E$23,'Advanced Deal Analysis'!$D$15)</f>
        <v>1311.4837925870086</v>
      </c>
      <c r="D44" s="39">
        <f>PPMT('Advanced Deal Analysis'!$C$10/'Advanced Deal Analysis'!$E$23,B44, 'Advanced Deal Analysis'!$C$23*'Advanced Deal Analysis'!$E$23,'Advanced Deal Analysis'!$D$15)</f>
        <v>-325.81622510285348</v>
      </c>
      <c r="E44" s="39">
        <f>IPMT('Advanced Deal Analysis'!$C$10/'Advanced Deal Analysis'!$E$23, B44,'Advanced Deal Analysis'!$C$23*'Advanced Deal Analysis'!$E$23,'Advanced Deal Analysis'!$D$15)</f>
        <v>-985.66756748415503</v>
      </c>
      <c r="F44" s="39">
        <f t="shared" si="0"/>
        <v>224969.62777127547</v>
      </c>
    </row>
    <row r="45" spans="1:6">
      <c r="A45" s="31"/>
      <c r="B45" s="33">
        <v>43</v>
      </c>
      <c r="C45" s="6">
        <f>-PMT('Advanced Deal Analysis'!$C$10/'Advanced Deal Analysis'!$E$23,'Advanced Deal Analysis'!$C$23*'Advanced Deal Analysis'!$E$23,'Advanced Deal Analysis'!$D$15)</f>
        <v>1311.4837925870086</v>
      </c>
      <c r="D45" s="39">
        <f>PPMT('Advanced Deal Analysis'!$C$10/'Advanced Deal Analysis'!$E$23,B45, 'Advanced Deal Analysis'!$C$23*'Advanced Deal Analysis'!$E$23,'Advanced Deal Analysis'!$D$15)</f>
        <v>-327.24167108767841</v>
      </c>
      <c r="E45" s="39">
        <f>IPMT('Advanced Deal Analysis'!$C$10/'Advanced Deal Analysis'!$E$23, B45,'Advanced Deal Analysis'!$C$23*'Advanced Deal Analysis'!$E$23,'Advanced Deal Analysis'!$D$15)</f>
        <v>-984.24212149932998</v>
      </c>
      <c r="F45" s="39">
        <f t="shared" si="0"/>
        <v>224642.38610018778</v>
      </c>
    </row>
    <row r="46" spans="1:6">
      <c r="A46" s="31"/>
      <c r="B46" s="33">
        <v>44</v>
      </c>
      <c r="C46" s="6">
        <f>-PMT('Advanced Deal Analysis'!$C$10/'Advanced Deal Analysis'!$E$23,'Advanced Deal Analysis'!$C$23*'Advanced Deal Analysis'!$E$23,'Advanced Deal Analysis'!$D$15)</f>
        <v>1311.4837925870086</v>
      </c>
      <c r="D46" s="39">
        <f>PPMT('Advanced Deal Analysis'!$C$10/'Advanced Deal Analysis'!$E$23,B46, 'Advanced Deal Analysis'!$C$23*'Advanced Deal Analysis'!$E$23,'Advanced Deal Analysis'!$D$15)</f>
        <v>-328.67335339868703</v>
      </c>
      <c r="E46" s="39">
        <f>IPMT('Advanced Deal Analysis'!$C$10/'Advanced Deal Analysis'!$E$23, B46,'Advanced Deal Analysis'!$C$23*'Advanced Deal Analysis'!$E$23,'Advanced Deal Analysis'!$D$15)</f>
        <v>-982.81043918832142</v>
      </c>
      <c r="F46" s="39">
        <f t="shared" si="0"/>
        <v>224313.7127467891</v>
      </c>
    </row>
    <row r="47" spans="1:6">
      <c r="A47" s="31"/>
      <c r="B47" s="33">
        <v>45</v>
      </c>
      <c r="C47" s="6">
        <f>-PMT('Advanced Deal Analysis'!$C$10/'Advanced Deal Analysis'!$E$23,'Advanced Deal Analysis'!$C$23*'Advanced Deal Analysis'!$E$23,'Advanced Deal Analysis'!$D$15)</f>
        <v>1311.4837925870086</v>
      </c>
      <c r="D47" s="39">
        <f>PPMT('Advanced Deal Analysis'!$C$10/'Advanced Deal Analysis'!$E$23,B47, 'Advanced Deal Analysis'!$C$23*'Advanced Deal Analysis'!$E$23,'Advanced Deal Analysis'!$D$15)</f>
        <v>-330.11129931980634</v>
      </c>
      <c r="E47" s="39">
        <f>IPMT('Advanced Deal Analysis'!$C$10/'Advanced Deal Analysis'!$E$23, B47,'Advanced Deal Analysis'!$C$23*'Advanced Deal Analysis'!$E$23,'Advanced Deal Analysis'!$D$15)</f>
        <v>-981.37249326720212</v>
      </c>
      <c r="F47" s="39">
        <f t="shared" si="0"/>
        <v>223983.60144746929</v>
      </c>
    </row>
    <row r="48" spans="1:6">
      <c r="A48" s="31"/>
      <c r="B48" s="33">
        <v>46</v>
      </c>
      <c r="C48" s="6">
        <f>-PMT('Advanced Deal Analysis'!$C$10/'Advanced Deal Analysis'!$E$23,'Advanced Deal Analysis'!$C$23*'Advanced Deal Analysis'!$E$23,'Advanced Deal Analysis'!$D$15)</f>
        <v>1311.4837925870086</v>
      </c>
      <c r="D48" s="39">
        <f>PPMT('Advanced Deal Analysis'!$C$10/'Advanced Deal Analysis'!$E$23,B48, 'Advanced Deal Analysis'!$C$23*'Advanced Deal Analysis'!$E$23,'Advanced Deal Analysis'!$D$15)</f>
        <v>-331.55553625433043</v>
      </c>
      <c r="E48" s="39">
        <f>IPMT('Advanced Deal Analysis'!$C$10/'Advanced Deal Analysis'!$E$23, B48,'Advanced Deal Analysis'!$C$23*'Advanced Deal Analysis'!$E$23,'Advanced Deal Analysis'!$D$15)</f>
        <v>-979.92825633267807</v>
      </c>
      <c r="F48" s="39">
        <f t="shared" si="0"/>
        <v>223652.04591121495</v>
      </c>
    </row>
    <row r="49" spans="1:6">
      <c r="A49" s="31"/>
      <c r="B49" s="33">
        <v>47</v>
      </c>
      <c r="C49" s="6">
        <f>-PMT('Advanced Deal Analysis'!$C$10/'Advanced Deal Analysis'!$E$23,'Advanced Deal Analysis'!$C$23*'Advanced Deal Analysis'!$E$23,'Advanced Deal Analysis'!$D$15)</f>
        <v>1311.4837925870086</v>
      </c>
      <c r="D49" s="39">
        <f>PPMT('Advanced Deal Analysis'!$C$10/'Advanced Deal Analysis'!$E$23,B49, 'Advanced Deal Analysis'!$C$23*'Advanced Deal Analysis'!$E$23,'Advanced Deal Analysis'!$D$15)</f>
        <v>-333.00609172544324</v>
      </c>
      <c r="E49" s="39">
        <f>IPMT('Advanced Deal Analysis'!$C$10/'Advanced Deal Analysis'!$E$23, B49,'Advanced Deal Analysis'!$C$23*'Advanced Deal Analysis'!$E$23,'Advanced Deal Analysis'!$D$15)</f>
        <v>-978.47770086156538</v>
      </c>
      <c r="F49" s="39">
        <f t="shared" si="0"/>
        <v>223319.03981948952</v>
      </c>
    </row>
    <row r="50" spans="1:6">
      <c r="A50" s="34" t="s">
        <v>79</v>
      </c>
      <c r="B50" s="35">
        <v>48</v>
      </c>
      <c r="C50" s="6">
        <f>-PMT('Advanced Deal Analysis'!$C$10/'Advanced Deal Analysis'!$E$23,'Advanced Deal Analysis'!$C$23*'Advanced Deal Analysis'!$E$23,'Advanced Deal Analysis'!$D$15)</f>
        <v>1311.4837925870086</v>
      </c>
      <c r="D50" s="39">
        <f>PPMT('Advanced Deal Analysis'!$C$10/'Advanced Deal Analysis'!$E$23,B50, 'Advanced Deal Analysis'!$C$23*'Advanced Deal Analysis'!$E$23,'Advanced Deal Analysis'!$D$15)</f>
        <v>-334.46299337674196</v>
      </c>
      <c r="E50" s="39">
        <f>IPMT('Advanced Deal Analysis'!$C$10/'Advanced Deal Analysis'!$E$23, B50,'Advanced Deal Analysis'!$C$23*'Advanced Deal Analysis'!$E$23,'Advanced Deal Analysis'!$D$15)</f>
        <v>-977.02079921026655</v>
      </c>
      <c r="F50" s="39">
        <f t="shared" si="0"/>
        <v>222984.57682611278</v>
      </c>
    </row>
    <row r="51" spans="1:6">
      <c r="A51" s="31"/>
      <c r="B51" s="33">
        <v>49</v>
      </c>
      <c r="C51" s="6">
        <f>-PMT('Advanced Deal Analysis'!$C$10/'Advanced Deal Analysis'!$E$23,'Advanced Deal Analysis'!$C$23*'Advanced Deal Analysis'!$E$23,'Advanced Deal Analysis'!$D$15)</f>
        <v>1311.4837925870086</v>
      </c>
      <c r="D51" s="39">
        <f>PPMT('Advanced Deal Analysis'!$C$10/'Advanced Deal Analysis'!$E$23,B51, 'Advanced Deal Analysis'!$C$23*'Advanced Deal Analysis'!$E$23,'Advanced Deal Analysis'!$D$15)</f>
        <v>-335.92626897276517</v>
      </c>
      <c r="E51" s="39">
        <f>IPMT('Advanced Deal Analysis'!$C$10/'Advanced Deal Analysis'!$E$23, B51,'Advanced Deal Analysis'!$C$23*'Advanced Deal Analysis'!$E$23,'Advanced Deal Analysis'!$D$15)</f>
        <v>-975.55752361424334</v>
      </c>
      <c r="F51" s="39">
        <f t="shared" si="0"/>
        <v>222648.65055714</v>
      </c>
    </row>
    <row r="52" spans="1:6">
      <c r="A52" s="31"/>
      <c r="B52" s="33">
        <v>50</v>
      </c>
      <c r="C52" s="6">
        <f>-PMT('Advanced Deal Analysis'!$C$10/'Advanced Deal Analysis'!$E$23,'Advanced Deal Analysis'!$C$23*'Advanced Deal Analysis'!$E$23,'Advanced Deal Analysis'!$D$15)</f>
        <v>1311.4837925870086</v>
      </c>
      <c r="D52" s="39">
        <f>PPMT('Advanced Deal Analysis'!$C$10/'Advanced Deal Analysis'!$E$23,B52, 'Advanced Deal Analysis'!$C$23*'Advanced Deal Analysis'!$E$23,'Advanced Deal Analysis'!$D$15)</f>
        <v>-337.39594639952105</v>
      </c>
      <c r="E52" s="39">
        <f>IPMT('Advanced Deal Analysis'!$C$10/'Advanced Deal Analysis'!$E$23, B52,'Advanced Deal Analysis'!$C$23*'Advanced Deal Analysis'!$E$23,'Advanced Deal Analysis'!$D$15)</f>
        <v>-974.08784618748734</v>
      </c>
      <c r="F52" s="39">
        <f t="shared" si="0"/>
        <v>222311.25461074049</v>
      </c>
    </row>
    <row r="53" spans="1:6">
      <c r="A53" s="31"/>
      <c r="B53" s="33">
        <v>51</v>
      </c>
      <c r="C53" s="6">
        <f>-PMT('Advanced Deal Analysis'!$C$10/'Advanced Deal Analysis'!$E$23,'Advanced Deal Analysis'!$C$23*'Advanced Deal Analysis'!$E$23,'Advanced Deal Analysis'!$D$15)</f>
        <v>1311.4837925870086</v>
      </c>
      <c r="D53" s="39">
        <f>PPMT('Advanced Deal Analysis'!$C$10/'Advanced Deal Analysis'!$E$23,B53, 'Advanced Deal Analysis'!$C$23*'Advanced Deal Analysis'!$E$23,'Advanced Deal Analysis'!$D$15)</f>
        <v>-338.872053665019</v>
      </c>
      <c r="E53" s="39">
        <f>IPMT('Advanced Deal Analysis'!$C$10/'Advanced Deal Analysis'!$E$23, B53,'Advanced Deal Analysis'!$C$23*'Advanced Deal Analysis'!$E$23,'Advanced Deal Analysis'!$D$15)</f>
        <v>-972.61173892198951</v>
      </c>
      <c r="F53" s="39">
        <f t="shared" si="0"/>
        <v>221972.38255707547</v>
      </c>
    </row>
    <row r="54" spans="1:6">
      <c r="A54" s="31"/>
      <c r="B54" s="33">
        <v>52</v>
      </c>
      <c r="C54" s="6">
        <f>-PMT('Advanced Deal Analysis'!$C$10/'Advanced Deal Analysis'!$E$23,'Advanced Deal Analysis'!$C$23*'Advanced Deal Analysis'!$E$23,'Advanced Deal Analysis'!$D$15)</f>
        <v>1311.4837925870086</v>
      </c>
      <c r="D54" s="39">
        <f>PPMT('Advanced Deal Analysis'!$C$10/'Advanced Deal Analysis'!$E$23,B54, 'Advanced Deal Analysis'!$C$23*'Advanced Deal Analysis'!$E$23,'Advanced Deal Analysis'!$D$15)</f>
        <v>-340.35461889980337</v>
      </c>
      <c r="E54" s="39">
        <f>IPMT('Advanced Deal Analysis'!$C$10/'Advanced Deal Analysis'!$E$23, B54,'Advanced Deal Analysis'!$C$23*'Advanced Deal Analysis'!$E$23,'Advanced Deal Analysis'!$D$15)</f>
        <v>-971.12917368720514</v>
      </c>
      <c r="F54" s="39">
        <f t="shared" si="0"/>
        <v>221632.02793817566</v>
      </c>
    </row>
    <row r="55" spans="1:6">
      <c r="A55" s="31"/>
      <c r="B55" s="33">
        <v>53</v>
      </c>
      <c r="C55" s="6">
        <f>-PMT('Advanced Deal Analysis'!$C$10/'Advanced Deal Analysis'!$E$23,'Advanced Deal Analysis'!$C$23*'Advanced Deal Analysis'!$E$23,'Advanced Deal Analysis'!$D$15)</f>
        <v>1311.4837925870086</v>
      </c>
      <c r="D55" s="39">
        <f>PPMT('Advanced Deal Analysis'!$C$10/'Advanced Deal Analysis'!$E$23,B55, 'Advanced Deal Analysis'!$C$23*'Advanced Deal Analysis'!$E$23,'Advanced Deal Analysis'!$D$15)</f>
        <v>-341.84367035749</v>
      </c>
      <c r="E55" s="39">
        <f>IPMT('Advanced Deal Analysis'!$C$10/'Advanced Deal Analysis'!$E$23, B55,'Advanced Deal Analysis'!$C$23*'Advanced Deal Analysis'!$E$23,'Advanced Deal Analysis'!$D$15)</f>
        <v>-969.6401222295184</v>
      </c>
      <c r="F55" s="39">
        <f t="shared" si="0"/>
        <v>221290.18426781817</v>
      </c>
    </row>
    <row r="56" spans="1:6">
      <c r="A56" s="31"/>
      <c r="B56" s="33">
        <v>54</v>
      </c>
      <c r="C56" s="6">
        <f>-PMT('Advanced Deal Analysis'!$C$10/'Advanced Deal Analysis'!$E$23,'Advanced Deal Analysis'!$C$23*'Advanced Deal Analysis'!$E$23,'Advanced Deal Analysis'!$D$15)</f>
        <v>1311.4837925870086</v>
      </c>
      <c r="D56" s="39">
        <f>PPMT('Advanced Deal Analysis'!$C$10/'Advanced Deal Analysis'!$E$23,B56, 'Advanced Deal Analysis'!$C$23*'Advanced Deal Analysis'!$E$23,'Advanced Deal Analysis'!$D$15)</f>
        <v>-343.33923641530407</v>
      </c>
      <c r="E56" s="39">
        <f>IPMT('Advanced Deal Analysis'!$C$10/'Advanced Deal Analysis'!$E$23, B56,'Advanced Deal Analysis'!$C$23*'Advanced Deal Analysis'!$E$23,'Advanced Deal Analysis'!$D$15)</f>
        <v>-968.14455617170438</v>
      </c>
      <c r="F56" s="39">
        <f t="shared" si="0"/>
        <v>220946.84503140286</v>
      </c>
    </row>
    <row r="57" spans="1:6">
      <c r="A57" s="31"/>
      <c r="B57" s="33">
        <v>55</v>
      </c>
      <c r="C57" s="6">
        <f>-PMT('Advanced Deal Analysis'!$C$10/'Advanced Deal Analysis'!$E$23,'Advanced Deal Analysis'!$C$23*'Advanced Deal Analysis'!$E$23,'Advanced Deal Analysis'!$D$15)</f>
        <v>1311.4837925870086</v>
      </c>
      <c r="D57" s="39">
        <f>PPMT('Advanced Deal Analysis'!$C$10/'Advanced Deal Analysis'!$E$23,B57, 'Advanced Deal Analysis'!$C$23*'Advanced Deal Analysis'!$E$23,'Advanced Deal Analysis'!$D$15)</f>
        <v>-344.84134557462107</v>
      </c>
      <c r="E57" s="39">
        <f>IPMT('Advanced Deal Analysis'!$C$10/'Advanced Deal Analysis'!$E$23, B57,'Advanced Deal Analysis'!$C$23*'Advanced Deal Analysis'!$E$23,'Advanced Deal Analysis'!$D$15)</f>
        <v>-966.64244701238738</v>
      </c>
      <c r="F57" s="39">
        <f t="shared" si="0"/>
        <v>220602.00368582824</v>
      </c>
    </row>
    <row r="58" spans="1:6">
      <c r="A58" s="31"/>
      <c r="B58" s="33">
        <v>56</v>
      </c>
      <c r="C58" s="6">
        <f>-PMT('Advanced Deal Analysis'!$C$10/'Advanced Deal Analysis'!$E$23,'Advanced Deal Analysis'!$C$23*'Advanced Deal Analysis'!$E$23,'Advanced Deal Analysis'!$D$15)</f>
        <v>1311.4837925870086</v>
      </c>
      <c r="D58" s="39">
        <f>PPMT('Advanced Deal Analysis'!$C$10/'Advanced Deal Analysis'!$E$23,B58, 'Advanced Deal Analysis'!$C$23*'Advanced Deal Analysis'!$E$23,'Advanced Deal Analysis'!$D$15)</f>
        <v>-346.35002646151003</v>
      </c>
      <c r="E58" s="39">
        <f>IPMT('Advanced Deal Analysis'!$C$10/'Advanced Deal Analysis'!$E$23, B58,'Advanced Deal Analysis'!$C$23*'Advanced Deal Analysis'!$E$23,'Advanced Deal Analysis'!$D$15)</f>
        <v>-965.1337661254986</v>
      </c>
      <c r="F58" s="39">
        <f t="shared" si="0"/>
        <v>220255.65365936674</v>
      </c>
    </row>
    <row r="59" spans="1:6">
      <c r="A59" s="31"/>
      <c r="B59" s="33">
        <v>57</v>
      </c>
      <c r="C59" s="6">
        <f>-PMT('Advanced Deal Analysis'!$C$10/'Advanced Deal Analysis'!$E$23,'Advanced Deal Analysis'!$C$23*'Advanced Deal Analysis'!$E$23,'Advanced Deal Analysis'!$D$15)</f>
        <v>1311.4837925870086</v>
      </c>
      <c r="D59" s="39">
        <f>PPMT('Advanced Deal Analysis'!$C$10/'Advanced Deal Analysis'!$E$23,B59, 'Advanced Deal Analysis'!$C$23*'Advanced Deal Analysis'!$E$23,'Advanced Deal Analysis'!$D$15)</f>
        <v>-347.86530782727914</v>
      </c>
      <c r="E59" s="39">
        <f>IPMT('Advanced Deal Analysis'!$C$10/'Advanced Deal Analysis'!$E$23, B59,'Advanced Deal Analysis'!$C$23*'Advanced Deal Analysis'!$E$23,'Advanced Deal Analysis'!$D$15)</f>
        <v>-963.61848475972943</v>
      </c>
      <c r="F59" s="39">
        <f t="shared" si="0"/>
        <v>219907.78835153946</v>
      </c>
    </row>
    <row r="60" spans="1:6">
      <c r="A60" s="31"/>
      <c r="B60" s="33">
        <v>58</v>
      </c>
      <c r="C60" s="6">
        <f>-PMT('Advanced Deal Analysis'!$C$10/'Advanced Deal Analysis'!$E$23,'Advanced Deal Analysis'!$C$23*'Advanced Deal Analysis'!$E$23,'Advanced Deal Analysis'!$D$15)</f>
        <v>1311.4837925870086</v>
      </c>
      <c r="D60" s="39">
        <f>PPMT('Advanced Deal Analysis'!$C$10/'Advanced Deal Analysis'!$E$23,B60, 'Advanced Deal Analysis'!$C$23*'Advanced Deal Analysis'!$E$23,'Advanced Deal Analysis'!$D$15)</f>
        <v>-349.38721854902343</v>
      </c>
      <c r="E60" s="39">
        <f>IPMT('Advanced Deal Analysis'!$C$10/'Advanced Deal Analysis'!$E$23, B60,'Advanced Deal Analysis'!$C$23*'Advanced Deal Analysis'!$E$23,'Advanced Deal Analysis'!$D$15)</f>
        <v>-962.09657403798508</v>
      </c>
      <c r="F60" s="39">
        <f t="shared" si="0"/>
        <v>219558.40113299043</v>
      </c>
    </row>
    <row r="61" spans="1:6">
      <c r="A61" s="31"/>
      <c r="B61" s="33">
        <v>59</v>
      </c>
      <c r="C61" s="6">
        <f>-PMT('Advanced Deal Analysis'!$C$10/'Advanced Deal Analysis'!$E$23,'Advanced Deal Analysis'!$C$23*'Advanced Deal Analysis'!$E$23,'Advanced Deal Analysis'!$D$15)</f>
        <v>1311.4837925870086</v>
      </c>
      <c r="D61" s="39">
        <f>PPMT('Advanced Deal Analysis'!$C$10/'Advanced Deal Analysis'!$E$23,B61, 'Advanced Deal Analysis'!$C$23*'Advanced Deal Analysis'!$E$23,'Advanced Deal Analysis'!$D$15)</f>
        <v>-350.91578763017543</v>
      </c>
      <c r="E61" s="39">
        <f>IPMT('Advanced Deal Analysis'!$C$10/'Advanced Deal Analysis'!$E$23, B61,'Advanced Deal Analysis'!$C$23*'Advanced Deal Analysis'!$E$23,'Advanced Deal Analysis'!$D$15)</f>
        <v>-960.56800495683308</v>
      </c>
      <c r="F61" s="39">
        <f t="shared" si="0"/>
        <v>219207.48534536027</v>
      </c>
    </row>
    <row r="62" spans="1:6">
      <c r="A62" s="34" t="s">
        <v>80</v>
      </c>
      <c r="B62" s="35">
        <v>60</v>
      </c>
      <c r="C62" s="6">
        <f>-PMT('Advanced Deal Analysis'!$C$10/'Advanced Deal Analysis'!$E$23,'Advanced Deal Analysis'!$C$23*'Advanced Deal Analysis'!$E$23,'Advanced Deal Analysis'!$D$15)</f>
        <v>1311.4837925870086</v>
      </c>
      <c r="D62" s="39">
        <f>PPMT('Advanced Deal Analysis'!$C$10/'Advanced Deal Analysis'!$E$23,B62, 'Advanced Deal Analysis'!$C$23*'Advanced Deal Analysis'!$E$23,'Advanced Deal Analysis'!$D$15)</f>
        <v>-352.45104420105747</v>
      </c>
      <c r="E62" s="39">
        <f>IPMT('Advanced Deal Analysis'!$C$10/'Advanced Deal Analysis'!$E$23, B62,'Advanced Deal Analysis'!$C$23*'Advanced Deal Analysis'!$E$23,'Advanced Deal Analysis'!$D$15)</f>
        <v>-959.03274838595109</v>
      </c>
      <c r="F62" s="39">
        <f t="shared" si="0"/>
        <v>218855.0343011592</v>
      </c>
    </row>
    <row r="63" spans="1:6">
      <c r="A63" s="31"/>
      <c r="B63" s="33">
        <v>61</v>
      </c>
      <c r="C63" s="6">
        <f>-PMT('Advanced Deal Analysis'!$C$10/'Advanced Deal Analysis'!$E$23,'Advanced Deal Analysis'!$C$23*'Advanced Deal Analysis'!$E$23,'Advanced Deal Analysis'!$D$15)</f>
        <v>1311.4837925870086</v>
      </c>
      <c r="D63" s="39">
        <f>PPMT('Advanced Deal Analysis'!$C$10/'Advanced Deal Analysis'!$E$23,B63, 'Advanced Deal Analysis'!$C$23*'Advanced Deal Analysis'!$E$23,'Advanced Deal Analysis'!$D$15)</f>
        <v>-353.9930175194371</v>
      </c>
      <c r="E63" s="39">
        <f>IPMT('Advanced Deal Analysis'!$C$10/'Advanced Deal Analysis'!$E$23, B63,'Advanced Deal Analysis'!$C$23*'Advanced Deal Analysis'!$E$23,'Advanced Deal Analysis'!$D$15)</f>
        <v>-957.49077506757146</v>
      </c>
      <c r="F63" s="39">
        <f t="shared" si="0"/>
        <v>218501.04128363976</v>
      </c>
    </row>
    <row r="64" spans="1:6">
      <c r="A64" s="31"/>
      <c r="B64" s="33">
        <v>62</v>
      </c>
      <c r="C64" s="6">
        <f>-PMT('Advanced Deal Analysis'!$C$10/'Advanced Deal Analysis'!$E$23,'Advanced Deal Analysis'!$C$23*'Advanced Deal Analysis'!$E$23,'Advanced Deal Analysis'!$D$15)</f>
        <v>1311.4837925870086</v>
      </c>
      <c r="D64" s="39">
        <f>PPMT('Advanced Deal Analysis'!$C$10/'Advanced Deal Analysis'!$E$23,B64, 'Advanced Deal Analysis'!$C$23*'Advanced Deal Analysis'!$E$23,'Advanced Deal Analysis'!$D$15)</f>
        <v>-355.54173697108462</v>
      </c>
      <c r="E64" s="39">
        <f>IPMT('Advanced Deal Analysis'!$C$10/'Advanced Deal Analysis'!$E$23, B64,'Advanced Deal Analysis'!$C$23*'Advanced Deal Analysis'!$E$23,'Advanced Deal Analysis'!$D$15)</f>
        <v>-955.94205561592389</v>
      </c>
      <c r="F64" s="39">
        <f t="shared" si="0"/>
        <v>218145.49954666867</v>
      </c>
    </row>
    <row r="65" spans="1:6">
      <c r="A65" s="31"/>
      <c r="B65" s="33">
        <v>63</v>
      </c>
      <c r="C65" s="6">
        <f>-PMT('Advanced Deal Analysis'!$C$10/'Advanced Deal Analysis'!$E$23,'Advanced Deal Analysis'!$C$23*'Advanced Deal Analysis'!$E$23,'Advanced Deal Analysis'!$D$15)</f>
        <v>1311.4837925870086</v>
      </c>
      <c r="D65" s="39">
        <f>PPMT('Advanced Deal Analysis'!$C$10/'Advanced Deal Analysis'!$E$23,B65, 'Advanced Deal Analysis'!$C$23*'Advanced Deal Analysis'!$E$23,'Advanced Deal Analysis'!$D$15)</f>
        <v>-357.09723207033312</v>
      </c>
      <c r="E65" s="39">
        <f>IPMT('Advanced Deal Analysis'!$C$10/'Advanced Deal Analysis'!$E$23, B65,'Advanced Deal Analysis'!$C$23*'Advanced Deal Analysis'!$E$23,'Advanced Deal Analysis'!$D$15)</f>
        <v>-954.38656051667533</v>
      </c>
      <c r="F65" s="39">
        <f t="shared" si="0"/>
        <v>217788.40231459832</v>
      </c>
    </row>
    <row r="66" spans="1:6">
      <c r="A66" s="31"/>
      <c r="B66" s="33">
        <v>64</v>
      </c>
      <c r="C66" s="6">
        <f>-PMT('Advanced Deal Analysis'!$C$10/'Advanced Deal Analysis'!$E$23,'Advanced Deal Analysis'!$C$23*'Advanced Deal Analysis'!$E$23,'Advanced Deal Analysis'!$D$15)</f>
        <v>1311.4837925870086</v>
      </c>
      <c r="D66" s="39">
        <f>PPMT('Advanced Deal Analysis'!$C$10/'Advanced Deal Analysis'!$E$23,B66, 'Advanced Deal Analysis'!$C$23*'Advanced Deal Analysis'!$E$23,'Advanced Deal Analysis'!$D$15)</f>
        <v>-358.65953246064089</v>
      </c>
      <c r="E66" s="39">
        <f>IPMT('Advanced Deal Analysis'!$C$10/'Advanced Deal Analysis'!$E$23, B66,'Advanced Deal Analysis'!$C$23*'Advanced Deal Analysis'!$E$23,'Advanced Deal Analysis'!$D$15)</f>
        <v>-952.82426012636756</v>
      </c>
      <c r="F66" s="39">
        <f t="shared" si="0"/>
        <v>217429.74278213768</v>
      </c>
    </row>
    <row r="67" spans="1:6">
      <c r="A67" s="31"/>
      <c r="B67" s="33">
        <v>65</v>
      </c>
      <c r="C67" s="6">
        <f>-PMT('Advanced Deal Analysis'!$C$10/'Advanced Deal Analysis'!$E$23,'Advanced Deal Analysis'!$C$23*'Advanced Deal Analysis'!$E$23,'Advanced Deal Analysis'!$D$15)</f>
        <v>1311.4837925870086</v>
      </c>
      <c r="D67" s="39">
        <f>PPMT('Advanced Deal Analysis'!$C$10/'Advanced Deal Analysis'!$E$23,B67, 'Advanced Deal Analysis'!$C$23*'Advanced Deal Analysis'!$E$23,'Advanced Deal Analysis'!$D$15)</f>
        <v>-360.22866791515617</v>
      </c>
      <c r="E67" s="39">
        <f>IPMT('Advanced Deal Analysis'!$C$10/'Advanced Deal Analysis'!$E$23, B67,'Advanced Deal Analysis'!$C$23*'Advanced Deal Analysis'!$E$23,'Advanced Deal Analysis'!$D$15)</f>
        <v>-951.2551246718524</v>
      </c>
      <c r="F67" s="39">
        <f t="shared" si="0"/>
        <v>217069.51411422252</v>
      </c>
    </row>
    <row r="68" spans="1:6">
      <c r="A68" s="31"/>
      <c r="B68" s="33">
        <v>66</v>
      </c>
      <c r="C68" s="6">
        <f>-PMT('Advanced Deal Analysis'!$C$10/'Advanced Deal Analysis'!$E$23,'Advanced Deal Analysis'!$C$23*'Advanced Deal Analysis'!$E$23,'Advanced Deal Analysis'!$D$15)</f>
        <v>1311.4837925870086</v>
      </c>
      <c r="D68" s="39">
        <f>PPMT('Advanced Deal Analysis'!$C$10/'Advanced Deal Analysis'!$E$23,B68, 'Advanced Deal Analysis'!$C$23*'Advanced Deal Analysis'!$E$23,'Advanced Deal Analysis'!$D$15)</f>
        <v>-361.80466833728491</v>
      </c>
      <c r="E68" s="39">
        <f>IPMT('Advanced Deal Analysis'!$C$10/'Advanced Deal Analysis'!$E$23, B68,'Advanced Deal Analysis'!$C$23*'Advanced Deal Analysis'!$E$23,'Advanced Deal Analysis'!$D$15)</f>
        <v>-949.67912424972337</v>
      </c>
      <c r="F68" s="39">
        <f t="shared" si="0"/>
        <v>216707.70944588524</v>
      </c>
    </row>
    <row r="69" spans="1:6">
      <c r="A69" s="31"/>
      <c r="B69" s="33">
        <v>67</v>
      </c>
      <c r="C69" s="6">
        <f>-PMT('Advanced Deal Analysis'!$C$10/'Advanced Deal Analysis'!$E$23,'Advanced Deal Analysis'!$C$23*'Advanced Deal Analysis'!$E$23,'Advanced Deal Analysis'!$D$15)</f>
        <v>1311.4837925870086</v>
      </c>
      <c r="D69" s="39">
        <f>PPMT('Advanced Deal Analysis'!$C$10/'Advanced Deal Analysis'!$E$23,B69, 'Advanced Deal Analysis'!$C$23*'Advanced Deal Analysis'!$E$23,'Advanced Deal Analysis'!$D$15)</f>
        <v>-363.38756376126059</v>
      </c>
      <c r="E69" s="39">
        <f>IPMT('Advanced Deal Analysis'!$C$10/'Advanced Deal Analysis'!$E$23, B69,'Advanced Deal Analysis'!$C$23*'Advanced Deal Analysis'!$E$23,'Advanced Deal Analysis'!$D$15)</f>
        <v>-948.09622882574786</v>
      </c>
      <c r="F69" s="39">
        <f t="shared" ref="F69:F132" si="1">F68+D69</f>
        <v>216344.32188212397</v>
      </c>
    </row>
    <row r="70" spans="1:6">
      <c r="A70" s="31"/>
      <c r="B70" s="33">
        <v>68</v>
      </c>
      <c r="C70" s="6">
        <f>-PMT('Advanced Deal Analysis'!$C$10/'Advanced Deal Analysis'!$E$23,'Advanced Deal Analysis'!$C$23*'Advanced Deal Analysis'!$E$23,'Advanced Deal Analysis'!$D$15)</f>
        <v>1311.4837925870086</v>
      </c>
      <c r="D70" s="39">
        <f>PPMT('Advanced Deal Analysis'!$C$10/'Advanced Deal Analysis'!$E$23,B70, 'Advanced Deal Analysis'!$C$23*'Advanced Deal Analysis'!$E$23,'Advanced Deal Analysis'!$D$15)</f>
        <v>-364.97738435271606</v>
      </c>
      <c r="E70" s="39">
        <f>IPMT('Advanced Deal Analysis'!$C$10/'Advanced Deal Analysis'!$E$23, B70,'Advanced Deal Analysis'!$C$23*'Advanced Deal Analysis'!$E$23,'Advanced Deal Analysis'!$D$15)</f>
        <v>-946.50640823429239</v>
      </c>
      <c r="F70" s="39">
        <f t="shared" si="1"/>
        <v>215979.34449777126</v>
      </c>
    </row>
    <row r="71" spans="1:6">
      <c r="A71" s="31"/>
      <c r="B71" s="33">
        <v>69</v>
      </c>
      <c r="C71" s="6">
        <f>-PMT('Advanced Deal Analysis'!$C$10/'Advanced Deal Analysis'!$E$23,'Advanced Deal Analysis'!$C$23*'Advanced Deal Analysis'!$E$23,'Advanced Deal Analysis'!$D$15)</f>
        <v>1311.4837925870086</v>
      </c>
      <c r="D71" s="39">
        <f>PPMT('Advanced Deal Analysis'!$C$10/'Advanced Deal Analysis'!$E$23,B71, 'Advanced Deal Analysis'!$C$23*'Advanced Deal Analysis'!$E$23,'Advanced Deal Analysis'!$D$15)</f>
        <v>-366.57416040925921</v>
      </c>
      <c r="E71" s="39">
        <f>IPMT('Advanced Deal Analysis'!$C$10/'Advanced Deal Analysis'!$E$23, B71,'Advanced Deal Analysis'!$C$23*'Advanced Deal Analysis'!$E$23,'Advanced Deal Analysis'!$D$15)</f>
        <v>-944.90963217774936</v>
      </c>
      <c r="F71" s="39">
        <f t="shared" si="1"/>
        <v>215612.77033736202</v>
      </c>
    </row>
    <row r="72" spans="1:6">
      <c r="A72" s="31"/>
      <c r="B72" s="33">
        <v>70</v>
      </c>
      <c r="C72" s="6">
        <f>-PMT('Advanced Deal Analysis'!$C$10/'Advanced Deal Analysis'!$E$23,'Advanced Deal Analysis'!$C$23*'Advanced Deal Analysis'!$E$23,'Advanced Deal Analysis'!$D$15)</f>
        <v>1311.4837925870086</v>
      </c>
      <c r="D72" s="39">
        <f>PPMT('Advanced Deal Analysis'!$C$10/'Advanced Deal Analysis'!$E$23,B72, 'Advanced Deal Analysis'!$C$23*'Advanced Deal Analysis'!$E$23,'Advanced Deal Analysis'!$D$15)</f>
        <v>-368.17792236104975</v>
      </c>
      <c r="E72" s="39">
        <f>IPMT('Advanced Deal Analysis'!$C$10/'Advanced Deal Analysis'!$E$23, B72,'Advanced Deal Analysis'!$C$23*'Advanced Deal Analysis'!$E$23,'Advanced Deal Analysis'!$D$15)</f>
        <v>-943.30587022595864</v>
      </c>
      <c r="F72" s="39">
        <f t="shared" si="1"/>
        <v>215244.59241500098</v>
      </c>
    </row>
    <row r="73" spans="1:6">
      <c r="A73" s="31"/>
      <c r="B73" s="33">
        <v>71</v>
      </c>
      <c r="C73" s="6">
        <f>-PMT('Advanced Deal Analysis'!$C$10/'Advanced Deal Analysis'!$E$23,'Advanced Deal Analysis'!$C$23*'Advanced Deal Analysis'!$E$23,'Advanced Deal Analysis'!$D$15)</f>
        <v>1311.4837925870086</v>
      </c>
      <c r="D73" s="39">
        <f>PPMT('Advanced Deal Analysis'!$C$10/'Advanced Deal Analysis'!$E$23,B73, 'Advanced Deal Analysis'!$C$23*'Advanced Deal Analysis'!$E$23,'Advanced Deal Analysis'!$D$15)</f>
        <v>-369.7887007713793</v>
      </c>
      <c r="E73" s="39">
        <f>IPMT('Advanced Deal Analysis'!$C$10/'Advanced Deal Analysis'!$E$23, B73,'Advanced Deal Analysis'!$C$23*'Advanced Deal Analysis'!$E$23,'Advanced Deal Analysis'!$D$15)</f>
        <v>-941.69509181562921</v>
      </c>
      <c r="F73" s="39">
        <f t="shared" si="1"/>
        <v>214874.80371422961</v>
      </c>
    </row>
    <row r="74" spans="1:6">
      <c r="A74" s="34" t="s">
        <v>81</v>
      </c>
      <c r="B74" s="35">
        <v>72</v>
      </c>
      <c r="C74" s="6">
        <f>-PMT('Advanced Deal Analysis'!$C$10/'Advanced Deal Analysis'!$E$23,'Advanced Deal Analysis'!$C$23*'Advanced Deal Analysis'!$E$23,'Advanced Deal Analysis'!$D$15)</f>
        <v>1311.4837925870086</v>
      </c>
      <c r="D74" s="39">
        <f>PPMT('Advanced Deal Analysis'!$C$10/'Advanced Deal Analysis'!$E$23,B74, 'Advanced Deal Analysis'!$C$23*'Advanced Deal Analysis'!$E$23,'Advanced Deal Analysis'!$D$15)</f>
        <v>-371.40652633725409</v>
      </c>
      <c r="E74" s="39">
        <f>IPMT('Advanced Deal Analysis'!$C$10/'Advanced Deal Analysis'!$E$23, B74,'Advanced Deal Analysis'!$C$23*'Advanced Deal Analysis'!$E$23,'Advanced Deal Analysis'!$D$15)</f>
        <v>-940.07726624975442</v>
      </c>
      <c r="F74" s="39">
        <f t="shared" si="1"/>
        <v>214503.39718789235</v>
      </c>
    </row>
    <row r="75" spans="1:6">
      <c r="A75" s="31"/>
      <c r="B75" s="33">
        <v>73</v>
      </c>
      <c r="C75" s="6">
        <f>-PMT('Advanced Deal Analysis'!$C$10/'Advanced Deal Analysis'!$E$23,'Advanced Deal Analysis'!$C$23*'Advanced Deal Analysis'!$E$23,'Advanced Deal Analysis'!$D$15)</f>
        <v>1311.4837925870086</v>
      </c>
      <c r="D75" s="39">
        <f>PPMT('Advanced Deal Analysis'!$C$10/'Advanced Deal Analysis'!$E$23,B75, 'Advanced Deal Analysis'!$C$23*'Advanced Deal Analysis'!$E$23,'Advanced Deal Analysis'!$D$15)</f>
        <v>-373.03142988997956</v>
      </c>
      <c r="E75" s="39">
        <f>IPMT('Advanced Deal Analysis'!$C$10/'Advanced Deal Analysis'!$E$23, B75,'Advanced Deal Analysis'!$C$23*'Advanced Deal Analysis'!$E$23,'Advanced Deal Analysis'!$D$15)</f>
        <v>-938.45236269702889</v>
      </c>
      <c r="F75" s="39">
        <f t="shared" si="1"/>
        <v>214130.36575800236</v>
      </c>
    </row>
    <row r="76" spans="1:6">
      <c r="A76" s="31"/>
      <c r="B76" s="33">
        <v>74</v>
      </c>
      <c r="C76" s="6">
        <f>-PMT('Advanced Deal Analysis'!$C$10/'Advanced Deal Analysis'!$E$23,'Advanced Deal Analysis'!$C$23*'Advanced Deal Analysis'!$E$23,'Advanced Deal Analysis'!$D$15)</f>
        <v>1311.4837925870086</v>
      </c>
      <c r="D76" s="39">
        <f>PPMT('Advanced Deal Analysis'!$C$10/'Advanced Deal Analysis'!$E$23,B76, 'Advanced Deal Analysis'!$C$23*'Advanced Deal Analysis'!$E$23,'Advanced Deal Analysis'!$D$15)</f>
        <v>-374.66344239574823</v>
      </c>
      <c r="E76" s="39">
        <f>IPMT('Advanced Deal Analysis'!$C$10/'Advanced Deal Analysis'!$E$23, B76,'Advanced Deal Analysis'!$C$23*'Advanced Deal Analysis'!$E$23,'Advanced Deal Analysis'!$D$15)</f>
        <v>-936.82035019126022</v>
      </c>
      <c r="F76" s="39">
        <f t="shared" si="1"/>
        <v>213755.70231560661</v>
      </c>
    </row>
    <row r="77" spans="1:6">
      <c r="A77" s="31"/>
      <c r="B77" s="33">
        <v>75</v>
      </c>
      <c r="C77" s="6">
        <f>-PMT('Advanced Deal Analysis'!$C$10/'Advanced Deal Analysis'!$E$23,'Advanced Deal Analysis'!$C$23*'Advanced Deal Analysis'!$E$23,'Advanced Deal Analysis'!$D$15)</f>
        <v>1311.4837925870086</v>
      </c>
      <c r="D77" s="39">
        <f>PPMT('Advanced Deal Analysis'!$C$10/'Advanced Deal Analysis'!$E$23,B77, 'Advanced Deal Analysis'!$C$23*'Advanced Deal Analysis'!$E$23,'Advanced Deal Analysis'!$D$15)</f>
        <v>-376.30259495622965</v>
      </c>
      <c r="E77" s="39">
        <f>IPMT('Advanced Deal Analysis'!$C$10/'Advanced Deal Analysis'!$E$23, B77,'Advanced Deal Analysis'!$C$23*'Advanced Deal Analysis'!$E$23,'Advanced Deal Analysis'!$D$15)</f>
        <v>-935.18119763077891</v>
      </c>
      <c r="F77" s="39">
        <f t="shared" si="1"/>
        <v>213379.39972065037</v>
      </c>
    </row>
    <row r="78" spans="1:6">
      <c r="A78" s="31"/>
      <c r="B78" s="33">
        <v>76</v>
      </c>
      <c r="C78" s="6">
        <f>-PMT('Advanced Deal Analysis'!$C$10/'Advanced Deal Analysis'!$E$23,'Advanced Deal Analysis'!$C$23*'Advanced Deal Analysis'!$E$23,'Advanced Deal Analysis'!$D$15)</f>
        <v>1311.4837925870086</v>
      </c>
      <c r="D78" s="39">
        <f>PPMT('Advanced Deal Analysis'!$C$10/'Advanced Deal Analysis'!$E$23,B78, 'Advanced Deal Analysis'!$C$23*'Advanced Deal Analysis'!$E$23,'Advanced Deal Analysis'!$D$15)</f>
        <v>-377.94891880916322</v>
      </c>
      <c r="E78" s="39">
        <f>IPMT('Advanced Deal Analysis'!$C$10/'Advanced Deal Analysis'!$E$23, B78,'Advanced Deal Analysis'!$C$23*'Advanced Deal Analysis'!$E$23,'Advanced Deal Analysis'!$D$15)</f>
        <v>-933.53487377784529</v>
      </c>
      <c r="F78" s="39">
        <f t="shared" si="1"/>
        <v>213001.45080184122</v>
      </c>
    </row>
    <row r="79" spans="1:6">
      <c r="A79" s="31"/>
      <c r="B79" s="33">
        <v>77</v>
      </c>
      <c r="C79" s="6">
        <f>-PMT('Advanced Deal Analysis'!$C$10/'Advanced Deal Analysis'!$E$23,'Advanced Deal Analysis'!$C$23*'Advanced Deal Analysis'!$E$23,'Advanced Deal Analysis'!$D$15)</f>
        <v>1311.4837925870086</v>
      </c>
      <c r="D79" s="39">
        <f>PPMT('Advanced Deal Analysis'!$C$10/'Advanced Deal Analysis'!$E$23,B79, 'Advanced Deal Analysis'!$C$23*'Advanced Deal Analysis'!$E$23,'Advanced Deal Analysis'!$D$15)</f>
        <v>-379.60244532895319</v>
      </c>
      <c r="E79" s="39">
        <f>IPMT('Advanced Deal Analysis'!$C$10/'Advanced Deal Analysis'!$E$23, B79,'Advanced Deal Analysis'!$C$23*'Advanced Deal Analysis'!$E$23,'Advanced Deal Analysis'!$D$15)</f>
        <v>-931.88134725805537</v>
      </c>
      <c r="F79" s="39">
        <f t="shared" si="1"/>
        <v>212621.84835651226</v>
      </c>
    </row>
    <row r="80" spans="1:6">
      <c r="A80" s="31"/>
      <c r="B80" s="33">
        <v>78</v>
      </c>
      <c r="C80" s="6">
        <f>-PMT('Advanced Deal Analysis'!$C$10/'Advanced Deal Analysis'!$E$23,'Advanced Deal Analysis'!$C$23*'Advanced Deal Analysis'!$E$23,'Advanced Deal Analysis'!$D$15)</f>
        <v>1311.4837925870086</v>
      </c>
      <c r="D80" s="39">
        <f>PPMT('Advanced Deal Analysis'!$C$10/'Advanced Deal Analysis'!$E$23,B80, 'Advanced Deal Analysis'!$C$23*'Advanced Deal Analysis'!$E$23,'Advanced Deal Analysis'!$D$15)</f>
        <v>-381.26320602726742</v>
      </c>
      <c r="E80" s="39">
        <f>IPMT('Advanced Deal Analysis'!$C$10/'Advanced Deal Analysis'!$E$23, B80,'Advanced Deal Analysis'!$C$23*'Advanced Deal Analysis'!$E$23,'Advanced Deal Analysis'!$D$15)</f>
        <v>-930.22058655974104</v>
      </c>
      <c r="F80" s="39">
        <f t="shared" si="1"/>
        <v>212240.58515048499</v>
      </c>
    </row>
    <row r="81" spans="1:6">
      <c r="A81" s="31"/>
      <c r="B81" s="33">
        <v>79</v>
      </c>
      <c r="C81" s="6">
        <f>-PMT('Advanced Deal Analysis'!$C$10/'Advanced Deal Analysis'!$E$23,'Advanced Deal Analysis'!$C$23*'Advanced Deal Analysis'!$E$23,'Advanced Deal Analysis'!$D$15)</f>
        <v>1311.4837925870086</v>
      </c>
      <c r="D81" s="39">
        <f>PPMT('Advanced Deal Analysis'!$C$10/'Advanced Deal Analysis'!$E$23,B81, 'Advanced Deal Analysis'!$C$23*'Advanced Deal Analysis'!$E$23,'Advanced Deal Analysis'!$D$15)</f>
        <v>-382.93123255363668</v>
      </c>
      <c r="E81" s="39">
        <f>IPMT('Advanced Deal Analysis'!$C$10/'Advanced Deal Analysis'!$E$23, B81,'Advanced Deal Analysis'!$C$23*'Advanced Deal Analysis'!$E$23,'Advanced Deal Analysis'!$D$15)</f>
        <v>-928.55256003337172</v>
      </c>
      <c r="F81" s="39">
        <f t="shared" si="1"/>
        <v>211857.65391793134</v>
      </c>
    </row>
    <row r="82" spans="1:6">
      <c r="A82" s="31"/>
      <c r="B82" s="33">
        <v>80</v>
      </c>
      <c r="C82" s="6">
        <f>-PMT('Advanced Deal Analysis'!$C$10/'Advanced Deal Analysis'!$E$23,'Advanced Deal Analysis'!$C$23*'Advanced Deal Analysis'!$E$23,'Advanced Deal Analysis'!$D$15)</f>
        <v>1311.4837925870086</v>
      </c>
      <c r="D82" s="39">
        <f>PPMT('Advanced Deal Analysis'!$C$10/'Advanced Deal Analysis'!$E$23,B82, 'Advanced Deal Analysis'!$C$23*'Advanced Deal Analysis'!$E$23,'Advanced Deal Analysis'!$D$15)</f>
        <v>-384.60655669605882</v>
      </c>
      <c r="E82" s="39">
        <f>IPMT('Advanced Deal Analysis'!$C$10/'Advanced Deal Analysis'!$E$23, B82,'Advanced Deal Analysis'!$C$23*'Advanced Deal Analysis'!$E$23,'Advanced Deal Analysis'!$D$15)</f>
        <v>-926.87723589094969</v>
      </c>
      <c r="F82" s="39">
        <f t="shared" si="1"/>
        <v>211473.04736123528</v>
      </c>
    </row>
    <row r="83" spans="1:6">
      <c r="A83" s="31"/>
      <c r="B83" s="33">
        <v>81</v>
      </c>
      <c r="C83" s="6">
        <f>-PMT('Advanced Deal Analysis'!$C$10/'Advanced Deal Analysis'!$E$23,'Advanced Deal Analysis'!$C$23*'Advanced Deal Analysis'!$E$23,'Advanced Deal Analysis'!$D$15)</f>
        <v>1311.4837925870086</v>
      </c>
      <c r="D83" s="39">
        <f>PPMT('Advanced Deal Analysis'!$C$10/'Advanced Deal Analysis'!$E$23,B83, 'Advanced Deal Analysis'!$C$23*'Advanced Deal Analysis'!$E$23,'Advanced Deal Analysis'!$D$15)</f>
        <v>-386.28921038160411</v>
      </c>
      <c r="E83" s="39">
        <f>IPMT('Advanced Deal Analysis'!$C$10/'Advanced Deal Analysis'!$E$23, B83,'Advanced Deal Analysis'!$C$23*'Advanced Deal Analysis'!$E$23,'Advanced Deal Analysis'!$D$15)</f>
        <v>-925.19458220540434</v>
      </c>
      <c r="F83" s="39">
        <f t="shared" si="1"/>
        <v>211086.75815085368</v>
      </c>
    </row>
    <row r="84" spans="1:6">
      <c r="A84" s="31"/>
      <c r="B84" s="33">
        <v>82</v>
      </c>
      <c r="C84" s="6">
        <f>-PMT('Advanced Deal Analysis'!$C$10/'Advanced Deal Analysis'!$E$23,'Advanced Deal Analysis'!$C$23*'Advanced Deal Analysis'!$E$23,'Advanced Deal Analysis'!$D$15)</f>
        <v>1311.4837925870086</v>
      </c>
      <c r="D84" s="39">
        <f>PPMT('Advanced Deal Analysis'!$C$10/'Advanced Deal Analysis'!$E$23,B84, 'Advanced Deal Analysis'!$C$23*'Advanced Deal Analysis'!$E$23,'Advanced Deal Analysis'!$D$15)</f>
        <v>-387.97922567702363</v>
      </c>
      <c r="E84" s="39">
        <f>IPMT('Advanced Deal Analysis'!$C$10/'Advanced Deal Analysis'!$E$23, B84,'Advanced Deal Analysis'!$C$23*'Advanced Deal Analysis'!$E$23,'Advanced Deal Analysis'!$D$15)</f>
        <v>-923.50456690998487</v>
      </c>
      <c r="F84" s="39">
        <f t="shared" si="1"/>
        <v>210698.77892517665</v>
      </c>
    </row>
    <row r="85" spans="1:6">
      <c r="A85" s="31"/>
      <c r="B85" s="33">
        <v>83</v>
      </c>
      <c r="C85" s="6">
        <f>-PMT('Advanced Deal Analysis'!$C$10/'Advanced Deal Analysis'!$E$23,'Advanced Deal Analysis'!$C$23*'Advanced Deal Analysis'!$E$23,'Advanced Deal Analysis'!$D$15)</f>
        <v>1311.4837925870086</v>
      </c>
      <c r="D85" s="39">
        <f>PPMT('Advanced Deal Analysis'!$C$10/'Advanced Deal Analysis'!$E$23,B85, 'Advanced Deal Analysis'!$C$23*'Advanced Deal Analysis'!$E$23,'Advanced Deal Analysis'!$D$15)</f>
        <v>-389.67663478936061</v>
      </c>
      <c r="E85" s="39">
        <f>IPMT('Advanced Deal Analysis'!$C$10/'Advanced Deal Analysis'!$E$23, B85,'Advanced Deal Analysis'!$C$23*'Advanced Deal Analysis'!$E$23,'Advanced Deal Analysis'!$D$15)</f>
        <v>-921.80715779764796</v>
      </c>
      <c r="F85" s="39">
        <f t="shared" si="1"/>
        <v>210309.10229038729</v>
      </c>
    </row>
    <row r="86" spans="1:6">
      <c r="A86" s="34" t="s">
        <v>82</v>
      </c>
      <c r="B86" s="35">
        <v>84</v>
      </c>
      <c r="C86" s="6">
        <f>-PMT('Advanced Deal Analysis'!$C$10/'Advanced Deal Analysis'!$E$23,'Advanced Deal Analysis'!$C$23*'Advanced Deal Analysis'!$E$23,'Advanced Deal Analysis'!$D$15)</f>
        <v>1311.4837925870086</v>
      </c>
      <c r="D86" s="39">
        <f>PPMT('Advanced Deal Analysis'!$C$10/'Advanced Deal Analysis'!$E$23,B86, 'Advanced Deal Analysis'!$C$23*'Advanced Deal Analysis'!$E$23,'Advanced Deal Analysis'!$D$15)</f>
        <v>-391.38147006656408</v>
      </c>
      <c r="E86" s="39">
        <f>IPMT('Advanced Deal Analysis'!$C$10/'Advanced Deal Analysis'!$E$23, B86,'Advanced Deal Analysis'!$C$23*'Advanced Deal Analysis'!$E$23,'Advanced Deal Analysis'!$D$15)</f>
        <v>-920.10232252044443</v>
      </c>
      <c r="F86" s="39">
        <f t="shared" si="1"/>
        <v>209917.72082032074</v>
      </c>
    </row>
    <row r="87" spans="1:6">
      <c r="A87" s="31"/>
      <c r="B87" s="33">
        <v>85</v>
      </c>
      <c r="C87" s="6">
        <f>-PMT('Advanced Deal Analysis'!$C$10/'Advanced Deal Analysis'!$E$23,'Advanced Deal Analysis'!$C$23*'Advanced Deal Analysis'!$E$23,'Advanced Deal Analysis'!$D$15)</f>
        <v>1311.4837925870086</v>
      </c>
      <c r="D87" s="39">
        <f>PPMT('Advanced Deal Analysis'!$C$10/'Advanced Deal Analysis'!$E$23,B87, 'Advanced Deal Analysis'!$C$23*'Advanced Deal Analysis'!$E$23,'Advanced Deal Analysis'!$D$15)</f>
        <v>-393.09376399810526</v>
      </c>
      <c r="E87" s="39">
        <f>IPMT('Advanced Deal Analysis'!$C$10/'Advanced Deal Analysis'!$E$23, B87,'Advanced Deal Analysis'!$C$23*'Advanced Deal Analysis'!$E$23,'Advanced Deal Analysis'!$D$15)</f>
        <v>-918.39002858890331</v>
      </c>
      <c r="F87" s="39">
        <f t="shared" si="1"/>
        <v>209524.62705632264</v>
      </c>
    </row>
    <row r="88" spans="1:6">
      <c r="A88" s="31"/>
      <c r="B88" s="33">
        <v>86</v>
      </c>
      <c r="C88" s="6">
        <f>-PMT('Advanced Deal Analysis'!$C$10/'Advanced Deal Analysis'!$E$23,'Advanced Deal Analysis'!$C$23*'Advanced Deal Analysis'!$E$23,'Advanced Deal Analysis'!$D$15)</f>
        <v>1311.4837925870086</v>
      </c>
      <c r="D88" s="39">
        <f>PPMT('Advanced Deal Analysis'!$C$10/'Advanced Deal Analysis'!$E$23,B88, 'Advanced Deal Analysis'!$C$23*'Advanced Deal Analysis'!$E$23,'Advanced Deal Analysis'!$D$15)</f>
        <v>-394.81354921559694</v>
      </c>
      <c r="E88" s="39">
        <f>IPMT('Advanced Deal Analysis'!$C$10/'Advanced Deal Analysis'!$E$23, B88,'Advanced Deal Analysis'!$C$23*'Advanced Deal Analysis'!$E$23,'Advanced Deal Analysis'!$D$15)</f>
        <v>-916.67024337141152</v>
      </c>
      <c r="F88" s="39">
        <f t="shared" si="1"/>
        <v>209129.81350710706</v>
      </c>
    </row>
    <row r="89" spans="1:6">
      <c r="A89" s="31"/>
      <c r="B89" s="33">
        <v>87</v>
      </c>
      <c r="C89" s="6">
        <f>-PMT('Advanced Deal Analysis'!$C$10/'Advanced Deal Analysis'!$E$23,'Advanced Deal Analysis'!$C$23*'Advanced Deal Analysis'!$E$23,'Advanced Deal Analysis'!$D$15)</f>
        <v>1311.4837925870086</v>
      </c>
      <c r="D89" s="39">
        <f>PPMT('Advanced Deal Analysis'!$C$10/'Advanced Deal Analysis'!$E$23,B89, 'Advanced Deal Analysis'!$C$23*'Advanced Deal Analysis'!$E$23,'Advanced Deal Analysis'!$D$15)</f>
        <v>-396.54085849341527</v>
      </c>
      <c r="E89" s="39">
        <f>IPMT('Advanced Deal Analysis'!$C$10/'Advanced Deal Analysis'!$E$23, B89,'Advanced Deal Analysis'!$C$23*'Advanced Deal Analysis'!$E$23,'Advanced Deal Analysis'!$D$15)</f>
        <v>-914.94293409359329</v>
      </c>
      <c r="F89" s="39">
        <f t="shared" si="1"/>
        <v>208733.27264861364</v>
      </c>
    </row>
    <row r="90" spans="1:6">
      <c r="A90" s="31"/>
      <c r="B90" s="33">
        <v>88</v>
      </c>
      <c r="C90" s="6">
        <f>-PMT('Advanced Deal Analysis'!$C$10/'Advanced Deal Analysis'!$E$23,'Advanced Deal Analysis'!$C$23*'Advanced Deal Analysis'!$E$23,'Advanced Deal Analysis'!$D$15)</f>
        <v>1311.4837925870086</v>
      </c>
      <c r="D90" s="39">
        <f>PPMT('Advanced Deal Analysis'!$C$10/'Advanced Deal Analysis'!$E$23,B90, 'Advanced Deal Analysis'!$C$23*'Advanced Deal Analysis'!$E$23,'Advanced Deal Analysis'!$D$15)</f>
        <v>-398.2757247493239</v>
      </c>
      <c r="E90" s="39">
        <f>IPMT('Advanced Deal Analysis'!$C$10/'Advanced Deal Analysis'!$E$23, B90,'Advanced Deal Analysis'!$C$23*'Advanced Deal Analysis'!$E$23,'Advanced Deal Analysis'!$D$15)</f>
        <v>-913.20806783768455</v>
      </c>
      <c r="F90" s="39">
        <f t="shared" si="1"/>
        <v>208334.99692386432</v>
      </c>
    </row>
    <row r="91" spans="1:6">
      <c r="A91" s="31"/>
      <c r="B91" s="33">
        <v>89</v>
      </c>
      <c r="C91" s="6">
        <f>-PMT('Advanced Deal Analysis'!$C$10/'Advanced Deal Analysis'!$E$23,'Advanced Deal Analysis'!$C$23*'Advanced Deal Analysis'!$E$23,'Advanced Deal Analysis'!$D$15)</f>
        <v>1311.4837925870086</v>
      </c>
      <c r="D91" s="39">
        <f>PPMT('Advanced Deal Analysis'!$C$10/'Advanced Deal Analysis'!$E$23,B91, 'Advanced Deal Analysis'!$C$23*'Advanced Deal Analysis'!$E$23,'Advanced Deal Analysis'!$D$15)</f>
        <v>-400.01818104510215</v>
      </c>
      <c r="E91" s="39">
        <f>IPMT('Advanced Deal Analysis'!$C$10/'Advanced Deal Analysis'!$E$23, B91,'Advanced Deal Analysis'!$C$23*'Advanced Deal Analysis'!$E$23,'Advanced Deal Analysis'!$D$15)</f>
        <v>-911.46561154190636</v>
      </c>
      <c r="F91" s="39">
        <f t="shared" si="1"/>
        <v>207934.97874281922</v>
      </c>
    </row>
    <row r="92" spans="1:6">
      <c r="A92" s="31"/>
      <c r="B92" s="33">
        <v>90</v>
      </c>
      <c r="C92" s="6">
        <f>-PMT('Advanced Deal Analysis'!$C$10/'Advanced Deal Analysis'!$E$23,'Advanced Deal Analysis'!$C$23*'Advanced Deal Analysis'!$E$23,'Advanced Deal Analysis'!$D$15)</f>
        <v>1311.4837925870086</v>
      </c>
      <c r="D92" s="39">
        <f>PPMT('Advanced Deal Analysis'!$C$10/'Advanced Deal Analysis'!$E$23,B92, 'Advanced Deal Analysis'!$C$23*'Advanced Deal Analysis'!$E$23,'Advanced Deal Analysis'!$D$15)</f>
        <v>-401.76826058717455</v>
      </c>
      <c r="E92" s="39">
        <f>IPMT('Advanced Deal Analysis'!$C$10/'Advanced Deal Analysis'!$E$23, B92,'Advanced Deal Analysis'!$C$23*'Advanced Deal Analysis'!$E$23,'Advanced Deal Analysis'!$D$15)</f>
        <v>-909.71553199983384</v>
      </c>
      <c r="F92" s="39">
        <f t="shared" si="1"/>
        <v>207533.21048223204</v>
      </c>
    </row>
    <row r="93" spans="1:6">
      <c r="A93" s="31"/>
      <c r="B93" s="33">
        <v>91</v>
      </c>
      <c r="C93" s="6">
        <f>-PMT('Advanced Deal Analysis'!$C$10/'Advanced Deal Analysis'!$E$23,'Advanced Deal Analysis'!$C$23*'Advanced Deal Analysis'!$E$23,'Advanced Deal Analysis'!$D$15)</f>
        <v>1311.4837925870086</v>
      </c>
      <c r="D93" s="39">
        <f>PPMT('Advanced Deal Analysis'!$C$10/'Advanced Deal Analysis'!$E$23,B93, 'Advanced Deal Analysis'!$C$23*'Advanced Deal Analysis'!$E$23,'Advanced Deal Analysis'!$D$15)</f>
        <v>-403.52599672724341</v>
      </c>
      <c r="E93" s="39">
        <f>IPMT('Advanced Deal Analysis'!$C$10/'Advanced Deal Analysis'!$E$23, B93,'Advanced Deal Analysis'!$C$23*'Advanced Deal Analysis'!$E$23,'Advanced Deal Analysis'!$D$15)</f>
        <v>-907.95779585976493</v>
      </c>
      <c r="F93" s="39">
        <f t="shared" si="1"/>
        <v>207129.68448550478</v>
      </c>
    </row>
    <row r="94" spans="1:6">
      <c r="A94" s="31"/>
      <c r="B94" s="33">
        <v>92</v>
      </c>
      <c r="C94" s="6">
        <f>-PMT('Advanced Deal Analysis'!$C$10/'Advanced Deal Analysis'!$E$23,'Advanced Deal Analysis'!$C$23*'Advanced Deal Analysis'!$E$23,'Advanced Deal Analysis'!$D$15)</f>
        <v>1311.4837925870086</v>
      </c>
      <c r="D94" s="39">
        <f>PPMT('Advanced Deal Analysis'!$C$10/'Advanced Deal Analysis'!$E$23,B94, 'Advanced Deal Analysis'!$C$23*'Advanced Deal Analysis'!$E$23,'Advanced Deal Analysis'!$D$15)</f>
        <v>-405.29142296292508</v>
      </c>
      <c r="E94" s="39">
        <f>IPMT('Advanced Deal Analysis'!$C$10/'Advanced Deal Analysis'!$E$23, B94,'Advanced Deal Analysis'!$C$23*'Advanced Deal Analysis'!$E$23,'Advanced Deal Analysis'!$D$15)</f>
        <v>-906.19236962408343</v>
      </c>
      <c r="F94" s="39">
        <f t="shared" si="1"/>
        <v>206724.39306254184</v>
      </c>
    </row>
    <row r="95" spans="1:6">
      <c r="A95" s="31"/>
      <c r="B95" s="33">
        <v>93</v>
      </c>
      <c r="C95" s="6">
        <f>-PMT('Advanced Deal Analysis'!$C$10/'Advanced Deal Analysis'!$E$23,'Advanced Deal Analysis'!$C$23*'Advanced Deal Analysis'!$E$23,'Advanced Deal Analysis'!$D$15)</f>
        <v>1311.4837925870086</v>
      </c>
      <c r="D95" s="39">
        <f>PPMT('Advanced Deal Analysis'!$C$10/'Advanced Deal Analysis'!$E$23,B95, 'Advanced Deal Analysis'!$C$23*'Advanced Deal Analysis'!$E$23,'Advanced Deal Analysis'!$D$15)</f>
        <v>-407.06457293838793</v>
      </c>
      <c r="E95" s="39">
        <f>IPMT('Advanced Deal Analysis'!$C$10/'Advanced Deal Analysis'!$E$23, B95,'Advanced Deal Analysis'!$C$23*'Advanced Deal Analysis'!$E$23,'Advanced Deal Analysis'!$D$15)</f>
        <v>-904.41921964862058</v>
      </c>
      <c r="F95" s="39">
        <f t="shared" si="1"/>
        <v>206317.32848960345</v>
      </c>
    </row>
    <row r="96" spans="1:6">
      <c r="A96" s="31"/>
      <c r="B96" s="33">
        <v>94</v>
      </c>
      <c r="C96" s="6">
        <f>-PMT('Advanced Deal Analysis'!$C$10/'Advanced Deal Analysis'!$E$23,'Advanced Deal Analysis'!$C$23*'Advanced Deal Analysis'!$E$23,'Advanced Deal Analysis'!$D$15)</f>
        <v>1311.4837925870086</v>
      </c>
      <c r="D96" s="39">
        <f>PPMT('Advanced Deal Analysis'!$C$10/'Advanced Deal Analysis'!$E$23,B96, 'Advanced Deal Analysis'!$C$23*'Advanced Deal Analysis'!$E$23,'Advanced Deal Analysis'!$D$15)</f>
        <v>-408.84548044499331</v>
      </c>
      <c r="E96" s="39">
        <f>IPMT('Advanced Deal Analysis'!$C$10/'Advanced Deal Analysis'!$E$23, B96,'Advanced Deal Analysis'!$C$23*'Advanced Deal Analysis'!$E$23,'Advanced Deal Analysis'!$D$15)</f>
        <v>-902.63831214201514</v>
      </c>
      <c r="F96" s="39">
        <f t="shared" si="1"/>
        <v>205908.48300915846</v>
      </c>
    </row>
    <row r="97" spans="1:6">
      <c r="A97" s="31"/>
      <c r="B97" s="33">
        <v>95</v>
      </c>
      <c r="C97" s="6">
        <f>-PMT('Advanced Deal Analysis'!$C$10/'Advanced Deal Analysis'!$E$23,'Advanced Deal Analysis'!$C$23*'Advanced Deal Analysis'!$E$23,'Advanced Deal Analysis'!$D$15)</f>
        <v>1311.4837925870086</v>
      </c>
      <c r="D97" s="39">
        <f>PPMT('Advanced Deal Analysis'!$C$10/'Advanced Deal Analysis'!$E$23,B97, 'Advanced Deal Analysis'!$C$23*'Advanced Deal Analysis'!$E$23,'Advanced Deal Analysis'!$D$15)</f>
        <v>-410.63417942194019</v>
      </c>
      <c r="E97" s="39">
        <f>IPMT('Advanced Deal Analysis'!$C$10/'Advanced Deal Analysis'!$E$23, B97,'Advanced Deal Analysis'!$C$23*'Advanced Deal Analysis'!$E$23,'Advanced Deal Analysis'!$D$15)</f>
        <v>-900.84961316506826</v>
      </c>
      <c r="F97" s="39">
        <f t="shared" si="1"/>
        <v>205497.84882973653</v>
      </c>
    </row>
    <row r="98" spans="1:6">
      <c r="A98" s="34" t="s">
        <v>83</v>
      </c>
      <c r="B98" s="35">
        <v>96</v>
      </c>
      <c r="C98" s="6">
        <f>-PMT('Advanced Deal Analysis'!$C$10/'Advanced Deal Analysis'!$E$23,'Advanced Deal Analysis'!$C$23*'Advanced Deal Analysis'!$E$23,'Advanced Deal Analysis'!$D$15)</f>
        <v>1311.4837925870086</v>
      </c>
      <c r="D98" s="39">
        <f>PPMT('Advanced Deal Analysis'!$C$10/'Advanced Deal Analysis'!$E$23,B98, 'Advanced Deal Analysis'!$C$23*'Advanced Deal Analysis'!$E$23,'Advanced Deal Analysis'!$D$15)</f>
        <v>-412.43070395691115</v>
      </c>
      <c r="E98" s="39">
        <f>IPMT('Advanced Deal Analysis'!$C$10/'Advanced Deal Analysis'!$E$23, B98,'Advanced Deal Analysis'!$C$23*'Advanced Deal Analysis'!$E$23,'Advanced Deal Analysis'!$D$15)</f>
        <v>-899.05308863009736</v>
      </c>
      <c r="F98" s="39">
        <f t="shared" si="1"/>
        <v>205085.4181257796</v>
      </c>
    </row>
    <row r="99" spans="1:6">
      <c r="A99" s="31"/>
      <c r="B99" s="33">
        <v>97</v>
      </c>
      <c r="C99" s="6">
        <f>-PMT('Advanced Deal Analysis'!$C$10/'Advanced Deal Analysis'!$E$23,'Advanced Deal Analysis'!$C$23*'Advanced Deal Analysis'!$E$23,'Advanced Deal Analysis'!$D$15)</f>
        <v>1311.4837925870086</v>
      </c>
      <c r="D99" s="39">
        <f>PPMT('Advanced Deal Analysis'!$C$10/'Advanced Deal Analysis'!$E$23,B99, 'Advanced Deal Analysis'!$C$23*'Advanced Deal Analysis'!$E$23,'Advanced Deal Analysis'!$D$15)</f>
        <v>-414.23508828672271</v>
      </c>
      <c r="E99" s="39">
        <f>IPMT('Advanced Deal Analysis'!$C$10/'Advanced Deal Analysis'!$E$23, B99,'Advanced Deal Analysis'!$C$23*'Advanced Deal Analysis'!$E$23,'Advanced Deal Analysis'!$D$15)</f>
        <v>-897.24870430028579</v>
      </c>
      <c r="F99" s="39">
        <f t="shared" si="1"/>
        <v>204671.18303749288</v>
      </c>
    </row>
    <row r="100" spans="1:6">
      <c r="A100" s="31"/>
      <c r="B100" s="33">
        <v>98</v>
      </c>
      <c r="C100" s="6">
        <f>-PMT('Advanced Deal Analysis'!$C$10/'Advanced Deal Analysis'!$E$23,'Advanced Deal Analysis'!$C$23*'Advanced Deal Analysis'!$E$23,'Advanced Deal Analysis'!$D$15)</f>
        <v>1311.4837925870086</v>
      </c>
      <c r="D100" s="39">
        <f>PPMT('Advanced Deal Analysis'!$C$10/'Advanced Deal Analysis'!$E$23,B100, 'Advanced Deal Analysis'!$C$23*'Advanced Deal Analysis'!$E$23,'Advanced Deal Analysis'!$D$15)</f>
        <v>-416.04736679797713</v>
      </c>
      <c r="E100" s="39">
        <f>IPMT('Advanced Deal Analysis'!$C$10/'Advanced Deal Analysis'!$E$23, B100,'Advanced Deal Analysis'!$C$23*'Advanced Deal Analysis'!$E$23,'Advanced Deal Analysis'!$D$15)</f>
        <v>-895.43642578903143</v>
      </c>
      <c r="F100" s="39">
        <f t="shared" si="1"/>
        <v>204255.1356706949</v>
      </c>
    </row>
    <row r="101" spans="1:6">
      <c r="A101" s="31"/>
      <c r="B101" s="33">
        <v>99</v>
      </c>
      <c r="C101" s="6">
        <f>-PMT('Advanced Deal Analysis'!$C$10/'Advanced Deal Analysis'!$E$23,'Advanced Deal Analysis'!$C$23*'Advanced Deal Analysis'!$E$23,'Advanced Deal Analysis'!$D$15)</f>
        <v>1311.4837925870086</v>
      </c>
      <c r="D101" s="39">
        <f>PPMT('Advanced Deal Analysis'!$C$10/'Advanced Deal Analysis'!$E$23,B101, 'Advanced Deal Analysis'!$C$23*'Advanced Deal Analysis'!$E$23,'Advanced Deal Analysis'!$D$15)</f>
        <v>-417.86757402771826</v>
      </c>
      <c r="E101" s="39">
        <f>IPMT('Advanced Deal Analysis'!$C$10/'Advanced Deal Analysis'!$E$23, B101,'Advanced Deal Analysis'!$C$23*'Advanced Deal Analysis'!$E$23,'Advanced Deal Analysis'!$D$15)</f>
        <v>-893.61621855929025</v>
      </c>
      <c r="F101" s="39">
        <f t="shared" si="1"/>
        <v>203837.26809666719</v>
      </c>
    </row>
    <row r="102" spans="1:6">
      <c r="A102" s="31"/>
      <c r="B102" s="33">
        <v>100</v>
      </c>
      <c r="C102" s="6">
        <f>-PMT('Advanced Deal Analysis'!$C$10/'Advanced Deal Analysis'!$E$23,'Advanced Deal Analysis'!$C$23*'Advanced Deal Analysis'!$E$23,'Advanced Deal Analysis'!$D$15)</f>
        <v>1311.4837925870086</v>
      </c>
      <c r="D102" s="39">
        <f>PPMT('Advanced Deal Analysis'!$C$10/'Advanced Deal Analysis'!$E$23,B102, 'Advanced Deal Analysis'!$C$23*'Advanced Deal Analysis'!$E$23,'Advanced Deal Analysis'!$D$15)</f>
        <v>-419.69574466408949</v>
      </c>
      <c r="E102" s="39">
        <f>IPMT('Advanced Deal Analysis'!$C$10/'Advanced Deal Analysis'!$E$23, B102,'Advanced Deal Analysis'!$C$23*'Advanced Deal Analysis'!$E$23,'Advanced Deal Analysis'!$D$15)</f>
        <v>-891.78804792291896</v>
      </c>
      <c r="F102" s="39">
        <f t="shared" si="1"/>
        <v>203417.5723520031</v>
      </c>
    </row>
    <row r="103" spans="1:6">
      <c r="A103" s="31"/>
      <c r="B103" s="33">
        <v>101</v>
      </c>
      <c r="C103" s="6">
        <f>-PMT('Advanced Deal Analysis'!$C$10/'Advanced Deal Analysis'!$E$23,'Advanced Deal Analysis'!$C$23*'Advanced Deal Analysis'!$E$23,'Advanced Deal Analysis'!$D$15)</f>
        <v>1311.4837925870086</v>
      </c>
      <c r="D103" s="39">
        <f>PPMT('Advanced Deal Analysis'!$C$10/'Advanced Deal Analysis'!$E$23,B103, 'Advanced Deal Analysis'!$C$23*'Advanced Deal Analysis'!$E$23,'Advanced Deal Analysis'!$D$15)</f>
        <v>-421.53191354699493</v>
      </c>
      <c r="E103" s="39">
        <f>IPMT('Advanced Deal Analysis'!$C$10/'Advanced Deal Analysis'!$E$23, B103,'Advanced Deal Analysis'!$C$23*'Advanced Deal Analysis'!$E$23,'Advanced Deal Analysis'!$D$15)</f>
        <v>-889.95187904001364</v>
      </c>
      <c r="F103" s="39">
        <f t="shared" si="1"/>
        <v>202996.04043845611</v>
      </c>
    </row>
    <row r="104" spans="1:6">
      <c r="A104" s="31"/>
      <c r="B104" s="33">
        <v>102</v>
      </c>
      <c r="C104" s="6">
        <f>-PMT('Advanced Deal Analysis'!$C$10/'Advanced Deal Analysis'!$E$23,'Advanced Deal Analysis'!$C$23*'Advanced Deal Analysis'!$E$23,'Advanced Deal Analysis'!$D$15)</f>
        <v>1311.4837925870086</v>
      </c>
      <c r="D104" s="39">
        <f>PPMT('Advanced Deal Analysis'!$C$10/'Advanced Deal Analysis'!$E$23,B104, 'Advanced Deal Analysis'!$C$23*'Advanced Deal Analysis'!$E$23,'Advanced Deal Analysis'!$D$15)</f>
        <v>-423.37611566876302</v>
      </c>
      <c r="E104" s="39">
        <f>IPMT('Advanced Deal Analysis'!$C$10/'Advanced Deal Analysis'!$E$23, B104,'Advanced Deal Analysis'!$C$23*'Advanced Deal Analysis'!$E$23,'Advanced Deal Analysis'!$D$15)</f>
        <v>-888.10767691824537</v>
      </c>
      <c r="F104" s="39">
        <f t="shared" si="1"/>
        <v>202572.66432278734</v>
      </c>
    </row>
    <row r="105" spans="1:6">
      <c r="A105" s="31"/>
      <c r="B105" s="33">
        <v>103</v>
      </c>
      <c r="C105" s="6">
        <f>-PMT('Advanced Deal Analysis'!$C$10/'Advanced Deal Analysis'!$E$23,'Advanced Deal Analysis'!$C$23*'Advanced Deal Analysis'!$E$23,'Advanced Deal Analysis'!$D$15)</f>
        <v>1311.4837925870086</v>
      </c>
      <c r="D105" s="39">
        <f>PPMT('Advanced Deal Analysis'!$C$10/'Advanced Deal Analysis'!$E$23,B105, 'Advanced Deal Analysis'!$C$23*'Advanced Deal Analysis'!$E$23,'Advanced Deal Analysis'!$D$15)</f>
        <v>-425.22838617481381</v>
      </c>
      <c r="E105" s="39">
        <f>IPMT('Advanced Deal Analysis'!$C$10/'Advanced Deal Analysis'!$E$23, B105,'Advanced Deal Analysis'!$C$23*'Advanced Deal Analysis'!$E$23,'Advanced Deal Analysis'!$D$15)</f>
        <v>-886.2554064121947</v>
      </c>
      <c r="F105" s="39">
        <f t="shared" si="1"/>
        <v>202147.43593661254</v>
      </c>
    </row>
    <row r="106" spans="1:6">
      <c r="A106" s="31"/>
      <c r="B106" s="33">
        <v>104</v>
      </c>
      <c r="C106" s="6">
        <f>-PMT('Advanced Deal Analysis'!$C$10/'Advanced Deal Analysis'!$E$23,'Advanced Deal Analysis'!$C$23*'Advanced Deal Analysis'!$E$23,'Advanced Deal Analysis'!$D$15)</f>
        <v>1311.4837925870086</v>
      </c>
      <c r="D106" s="39">
        <f>PPMT('Advanced Deal Analysis'!$C$10/'Advanced Deal Analysis'!$E$23,B106, 'Advanced Deal Analysis'!$C$23*'Advanced Deal Analysis'!$E$23,'Advanced Deal Analysis'!$D$15)</f>
        <v>-427.08876036432861</v>
      </c>
      <c r="E106" s="39">
        <f>IPMT('Advanced Deal Analysis'!$C$10/'Advanced Deal Analysis'!$E$23, B106,'Advanced Deal Analysis'!$C$23*'Advanced Deal Analysis'!$E$23,'Advanced Deal Analysis'!$D$15)</f>
        <v>-884.39503222267979</v>
      </c>
      <c r="F106" s="39">
        <f t="shared" si="1"/>
        <v>201720.34717624821</v>
      </c>
    </row>
    <row r="107" spans="1:6">
      <c r="A107" s="31"/>
      <c r="B107" s="33">
        <v>105</v>
      </c>
      <c r="C107" s="6">
        <f>-PMT('Advanced Deal Analysis'!$C$10/'Advanced Deal Analysis'!$E$23,'Advanced Deal Analysis'!$C$23*'Advanced Deal Analysis'!$E$23,'Advanced Deal Analysis'!$D$15)</f>
        <v>1311.4837925870086</v>
      </c>
      <c r="D107" s="39">
        <f>PPMT('Advanced Deal Analysis'!$C$10/'Advanced Deal Analysis'!$E$23,B107, 'Advanced Deal Analysis'!$C$23*'Advanced Deal Analysis'!$E$23,'Advanced Deal Analysis'!$D$15)</f>
        <v>-428.95727369092259</v>
      </c>
      <c r="E107" s="39">
        <f>IPMT('Advanced Deal Analysis'!$C$10/'Advanced Deal Analysis'!$E$23, B107,'Advanced Deal Analysis'!$C$23*'Advanced Deal Analysis'!$E$23,'Advanced Deal Analysis'!$D$15)</f>
        <v>-882.5265188960858</v>
      </c>
      <c r="F107" s="39">
        <f t="shared" si="1"/>
        <v>201291.38990255728</v>
      </c>
    </row>
    <row r="108" spans="1:6">
      <c r="A108" s="31"/>
      <c r="B108" s="33">
        <v>106</v>
      </c>
      <c r="C108" s="6">
        <f>-PMT('Advanced Deal Analysis'!$C$10/'Advanced Deal Analysis'!$E$23,'Advanced Deal Analysis'!$C$23*'Advanced Deal Analysis'!$E$23,'Advanced Deal Analysis'!$D$15)</f>
        <v>1311.4837925870086</v>
      </c>
      <c r="D108" s="39">
        <f>PPMT('Advanced Deal Analysis'!$C$10/'Advanced Deal Analysis'!$E$23,B108, 'Advanced Deal Analysis'!$C$23*'Advanced Deal Analysis'!$E$23,'Advanced Deal Analysis'!$D$15)</f>
        <v>-430.8339617633203</v>
      </c>
      <c r="E108" s="39">
        <f>IPMT('Advanced Deal Analysis'!$C$10/'Advanced Deal Analysis'!$E$23, B108,'Advanced Deal Analysis'!$C$23*'Advanced Deal Analysis'!$E$23,'Advanced Deal Analysis'!$D$15)</f>
        <v>-880.64983082368826</v>
      </c>
      <c r="F108" s="39">
        <f t="shared" si="1"/>
        <v>200860.55594079394</v>
      </c>
    </row>
    <row r="109" spans="1:6">
      <c r="A109" s="31"/>
      <c r="B109" s="33">
        <v>107</v>
      </c>
      <c r="C109" s="6">
        <f>-PMT('Advanced Deal Analysis'!$C$10/'Advanced Deal Analysis'!$E$23,'Advanced Deal Analysis'!$C$23*'Advanced Deal Analysis'!$E$23,'Advanced Deal Analysis'!$D$15)</f>
        <v>1311.4837925870086</v>
      </c>
      <c r="D109" s="39">
        <f>PPMT('Advanced Deal Analysis'!$C$10/'Advanced Deal Analysis'!$E$23,B109, 'Advanced Deal Analysis'!$C$23*'Advanced Deal Analysis'!$E$23,'Advanced Deal Analysis'!$D$15)</f>
        <v>-432.71886034603494</v>
      </c>
      <c r="E109" s="39">
        <f>IPMT('Advanced Deal Analysis'!$C$10/'Advanced Deal Analysis'!$E$23, B109,'Advanced Deal Analysis'!$C$23*'Advanced Deal Analysis'!$E$23,'Advanced Deal Analysis'!$D$15)</f>
        <v>-878.76493224097351</v>
      </c>
      <c r="F109" s="39">
        <f t="shared" si="1"/>
        <v>200427.83708044791</v>
      </c>
    </row>
    <row r="110" spans="1:6">
      <c r="A110" s="34" t="s">
        <v>84</v>
      </c>
      <c r="B110" s="35">
        <v>108</v>
      </c>
      <c r="C110" s="6">
        <f>-PMT('Advanced Deal Analysis'!$C$10/'Advanced Deal Analysis'!$E$23,'Advanced Deal Analysis'!$C$23*'Advanced Deal Analysis'!$E$23,'Advanced Deal Analysis'!$D$15)</f>
        <v>1311.4837925870086</v>
      </c>
      <c r="D110" s="39">
        <f>PPMT('Advanced Deal Analysis'!$C$10/'Advanced Deal Analysis'!$E$23,B110, 'Advanced Deal Analysis'!$C$23*'Advanced Deal Analysis'!$E$23,'Advanced Deal Analysis'!$D$15)</f>
        <v>-434.61200536004878</v>
      </c>
      <c r="E110" s="39">
        <f>IPMT('Advanced Deal Analysis'!$C$10/'Advanced Deal Analysis'!$E$23, B110,'Advanced Deal Analysis'!$C$23*'Advanced Deal Analysis'!$E$23,'Advanced Deal Analysis'!$D$15)</f>
        <v>-876.87178722695967</v>
      </c>
      <c r="F110" s="39">
        <f t="shared" si="1"/>
        <v>199993.22507508786</v>
      </c>
    </row>
    <row r="111" spans="1:6">
      <c r="A111" s="31"/>
      <c r="B111" s="33">
        <v>109</v>
      </c>
      <c r="C111" s="6">
        <f>-PMT('Advanced Deal Analysis'!$C$10/'Advanced Deal Analysis'!$E$23,'Advanced Deal Analysis'!$C$23*'Advanced Deal Analysis'!$E$23,'Advanced Deal Analysis'!$D$15)</f>
        <v>1311.4837925870086</v>
      </c>
      <c r="D111" s="39">
        <f>PPMT('Advanced Deal Analysis'!$C$10/'Advanced Deal Analysis'!$E$23,B111, 'Advanced Deal Analysis'!$C$23*'Advanced Deal Analysis'!$E$23,'Advanced Deal Analysis'!$D$15)</f>
        <v>-436.51343288349898</v>
      </c>
      <c r="E111" s="39">
        <f>IPMT('Advanced Deal Analysis'!$C$10/'Advanced Deal Analysis'!$E$23, B111,'Advanced Deal Analysis'!$C$23*'Advanced Deal Analysis'!$E$23,'Advanced Deal Analysis'!$D$15)</f>
        <v>-874.97035970350953</v>
      </c>
      <c r="F111" s="39">
        <f t="shared" si="1"/>
        <v>199556.71164220435</v>
      </c>
    </row>
    <row r="112" spans="1:6">
      <c r="A112" s="31"/>
      <c r="B112" s="33">
        <v>110</v>
      </c>
      <c r="C112" s="6">
        <f>-PMT('Advanced Deal Analysis'!$C$10/'Advanced Deal Analysis'!$E$23,'Advanced Deal Analysis'!$C$23*'Advanced Deal Analysis'!$E$23,'Advanced Deal Analysis'!$D$15)</f>
        <v>1311.4837925870086</v>
      </c>
      <c r="D112" s="39">
        <f>PPMT('Advanced Deal Analysis'!$C$10/'Advanced Deal Analysis'!$E$23,B112, 'Advanced Deal Analysis'!$C$23*'Advanced Deal Analysis'!$E$23,'Advanced Deal Analysis'!$D$15)</f>
        <v>-438.42317915236436</v>
      </c>
      <c r="E112" s="39">
        <f>IPMT('Advanced Deal Analysis'!$C$10/'Advanced Deal Analysis'!$E$23, B112,'Advanced Deal Analysis'!$C$23*'Advanced Deal Analysis'!$E$23,'Advanced Deal Analysis'!$D$15)</f>
        <v>-873.06061343464421</v>
      </c>
      <c r="F112" s="39">
        <f t="shared" si="1"/>
        <v>199118.28846305198</v>
      </c>
    </row>
    <row r="113" spans="1:6">
      <c r="A113" s="31"/>
      <c r="B113" s="33">
        <v>111</v>
      </c>
      <c r="C113" s="6">
        <f>-PMT('Advanced Deal Analysis'!$C$10/'Advanced Deal Analysis'!$E$23,'Advanced Deal Analysis'!$C$23*'Advanced Deal Analysis'!$E$23,'Advanced Deal Analysis'!$D$15)</f>
        <v>1311.4837925870086</v>
      </c>
      <c r="D113" s="39">
        <f>PPMT('Advanced Deal Analysis'!$C$10/'Advanced Deal Analysis'!$E$23,B113, 'Advanced Deal Analysis'!$C$23*'Advanced Deal Analysis'!$E$23,'Advanced Deal Analysis'!$D$15)</f>
        <v>-440.34128056115594</v>
      </c>
      <c r="E113" s="39">
        <f>IPMT('Advanced Deal Analysis'!$C$10/'Advanced Deal Analysis'!$E$23, B113,'Advanced Deal Analysis'!$C$23*'Advanced Deal Analysis'!$E$23,'Advanced Deal Analysis'!$D$15)</f>
        <v>-871.14251202585262</v>
      </c>
      <c r="F113" s="39">
        <f t="shared" si="1"/>
        <v>198677.94718249084</v>
      </c>
    </row>
    <row r="114" spans="1:6">
      <c r="A114" s="31"/>
      <c r="B114" s="33">
        <v>112</v>
      </c>
      <c r="C114" s="6">
        <f>-PMT('Advanced Deal Analysis'!$C$10/'Advanced Deal Analysis'!$E$23,'Advanced Deal Analysis'!$C$23*'Advanced Deal Analysis'!$E$23,'Advanced Deal Analysis'!$D$15)</f>
        <v>1311.4837925870086</v>
      </c>
      <c r="D114" s="39">
        <f>PPMT('Advanced Deal Analysis'!$C$10/'Advanced Deal Analysis'!$E$23,B114, 'Advanced Deal Analysis'!$C$23*'Advanced Deal Analysis'!$E$23,'Advanced Deal Analysis'!$D$15)</f>
        <v>-442.26777366361091</v>
      </c>
      <c r="E114" s="39">
        <f>IPMT('Advanced Deal Analysis'!$C$10/'Advanced Deal Analysis'!$E$23, B114,'Advanced Deal Analysis'!$C$23*'Advanced Deal Analysis'!$E$23,'Advanced Deal Analysis'!$D$15)</f>
        <v>-869.21601892339777</v>
      </c>
      <c r="F114" s="39">
        <f t="shared" si="1"/>
        <v>198235.67940882721</v>
      </c>
    </row>
    <row r="115" spans="1:6">
      <c r="A115" s="31"/>
      <c r="B115" s="33">
        <v>113</v>
      </c>
      <c r="C115" s="6">
        <f>-PMT('Advanced Deal Analysis'!$C$10/'Advanced Deal Analysis'!$E$23,'Advanced Deal Analysis'!$C$23*'Advanced Deal Analysis'!$E$23,'Advanced Deal Analysis'!$D$15)</f>
        <v>1311.4837925870086</v>
      </c>
      <c r="D115" s="39">
        <f>PPMT('Advanced Deal Analysis'!$C$10/'Advanced Deal Analysis'!$E$23,B115, 'Advanced Deal Analysis'!$C$23*'Advanced Deal Analysis'!$E$23,'Advanced Deal Analysis'!$D$15)</f>
        <v>-444.20269517338932</v>
      </c>
      <c r="E115" s="39">
        <f>IPMT('Advanced Deal Analysis'!$C$10/'Advanced Deal Analysis'!$E$23, B115,'Advanced Deal Analysis'!$C$23*'Advanced Deal Analysis'!$E$23,'Advanced Deal Analysis'!$D$15)</f>
        <v>-867.28109741361925</v>
      </c>
      <c r="F115" s="39">
        <f t="shared" si="1"/>
        <v>197791.47671365383</v>
      </c>
    </row>
    <row r="116" spans="1:6">
      <c r="A116" s="31"/>
      <c r="B116" s="33">
        <v>114</v>
      </c>
      <c r="C116" s="6">
        <f>-PMT('Advanced Deal Analysis'!$C$10/'Advanced Deal Analysis'!$E$23,'Advanced Deal Analysis'!$C$23*'Advanced Deal Analysis'!$E$23,'Advanced Deal Analysis'!$D$15)</f>
        <v>1311.4837925870086</v>
      </c>
      <c r="D116" s="39">
        <f>PPMT('Advanced Deal Analysis'!$C$10/'Advanced Deal Analysis'!$E$23,B116, 'Advanced Deal Analysis'!$C$23*'Advanced Deal Analysis'!$E$23,'Advanced Deal Analysis'!$D$15)</f>
        <v>-446.1460819647728</v>
      </c>
      <c r="E116" s="39">
        <f>IPMT('Advanced Deal Analysis'!$C$10/'Advanced Deal Analysis'!$E$23, B116,'Advanced Deal Analysis'!$C$23*'Advanced Deal Analysis'!$E$23,'Advanced Deal Analysis'!$D$15)</f>
        <v>-865.33771062223582</v>
      </c>
      <c r="F116" s="39">
        <f t="shared" si="1"/>
        <v>197345.33063168905</v>
      </c>
    </row>
    <row r="117" spans="1:6">
      <c r="A117" s="31"/>
      <c r="B117" s="33">
        <v>115</v>
      </c>
      <c r="C117" s="6">
        <f>-PMT('Advanced Deal Analysis'!$C$10/'Advanced Deal Analysis'!$E$23,'Advanced Deal Analysis'!$C$23*'Advanced Deal Analysis'!$E$23,'Advanced Deal Analysis'!$D$15)</f>
        <v>1311.4837925870086</v>
      </c>
      <c r="D117" s="39">
        <f>PPMT('Advanced Deal Analysis'!$C$10/'Advanced Deal Analysis'!$E$23,B117, 'Advanced Deal Analysis'!$C$23*'Advanced Deal Analysis'!$E$23,'Advanced Deal Analysis'!$D$15)</f>
        <v>-448.0979710733688</v>
      </c>
      <c r="E117" s="39">
        <f>IPMT('Advanced Deal Analysis'!$C$10/'Advanced Deal Analysis'!$E$23, B117,'Advanced Deal Analysis'!$C$23*'Advanced Deal Analysis'!$E$23,'Advanced Deal Analysis'!$D$15)</f>
        <v>-863.38582151363971</v>
      </c>
      <c r="F117" s="39">
        <f t="shared" si="1"/>
        <v>196897.23266061567</v>
      </c>
    </row>
    <row r="118" spans="1:6">
      <c r="A118" s="31"/>
      <c r="B118" s="33">
        <v>116</v>
      </c>
      <c r="C118" s="6">
        <f>-PMT('Advanced Deal Analysis'!$C$10/'Advanced Deal Analysis'!$E$23,'Advanced Deal Analysis'!$C$23*'Advanced Deal Analysis'!$E$23,'Advanced Deal Analysis'!$D$15)</f>
        <v>1311.4837925870086</v>
      </c>
      <c r="D118" s="39">
        <f>PPMT('Advanced Deal Analysis'!$C$10/'Advanced Deal Analysis'!$E$23,B118, 'Advanced Deal Analysis'!$C$23*'Advanced Deal Analysis'!$E$23,'Advanced Deal Analysis'!$D$15)</f>
        <v>-450.05839969681466</v>
      </c>
      <c r="E118" s="39">
        <f>IPMT('Advanced Deal Analysis'!$C$10/'Advanced Deal Analysis'!$E$23, B118,'Advanced Deal Analysis'!$C$23*'Advanced Deal Analysis'!$E$23,'Advanced Deal Analysis'!$D$15)</f>
        <v>-861.42539289019385</v>
      </c>
      <c r="F118" s="39">
        <f t="shared" si="1"/>
        <v>196447.17426091887</v>
      </c>
    </row>
    <row r="119" spans="1:6">
      <c r="A119" s="31"/>
      <c r="B119" s="33">
        <v>117</v>
      </c>
      <c r="C119" s="6">
        <f>-PMT('Advanced Deal Analysis'!$C$10/'Advanced Deal Analysis'!$E$23,'Advanced Deal Analysis'!$C$23*'Advanced Deal Analysis'!$E$23,'Advanced Deal Analysis'!$D$15)</f>
        <v>1311.4837925870086</v>
      </c>
      <c r="D119" s="39">
        <f>PPMT('Advanced Deal Analysis'!$C$10/'Advanced Deal Analysis'!$E$23,B119, 'Advanced Deal Analysis'!$C$23*'Advanced Deal Analysis'!$E$23,'Advanced Deal Analysis'!$D$15)</f>
        <v>-452.02740519548826</v>
      </c>
      <c r="E119" s="39">
        <f>IPMT('Advanced Deal Analysis'!$C$10/'Advanced Deal Analysis'!$E$23, B119,'Advanced Deal Analysis'!$C$23*'Advanced Deal Analysis'!$E$23,'Advanced Deal Analysis'!$D$15)</f>
        <v>-859.45638739152025</v>
      </c>
      <c r="F119" s="39">
        <f t="shared" si="1"/>
        <v>195995.14685572337</v>
      </c>
    </row>
    <row r="120" spans="1:6">
      <c r="A120" s="31"/>
      <c r="B120" s="33">
        <v>118</v>
      </c>
      <c r="C120" s="6">
        <f>-PMT('Advanced Deal Analysis'!$C$10/'Advanced Deal Analysis'!$E$23,'Advanced Deal Analysis'!$C$23*'Advanced Deal Analysis'!$E$23,'Advanced Deal Analysis'!$D$15)</f>
        <v>1311.4837925870086</v>
      </c>
      <c r="D120" s="39">
        <f>PPMT('Advanced Deal Analysis'!$C$10/'Advanced Deal Analysis'!$E$23,B120, 'Advanced Deal Analysis'!$C$23*'Advanced Deal Analysis'!$E$23,'Advanced Deal Analysis'!$D$15)</f>
        <v>-454.00502509321859</v>
      </c>
      <c r="E120" s="39">
        <f>IPMT('Advanced Deal Analysis'!$C$10/'Advanced Deal Analysis'!$E$23, B120,'Advanced Deal Analysis'!$C$23*'Advanced Deal Analysis'!$E$23,'Advanced Deal Analysis'!$D$15)</f>
        <v>-857.47876749378997</v>
      </c>
      <c r="F120" s="39">
        <f t="shared" si="1"/>
        <v>195541.14183063016</v>
      </c>
    </row>
    <row r="121" spans="1:6">
      <c r="A121" s="31"/>
      <c r="B121" s="33">
        <v>119</v>
      </c>
      <c r="C121" s="6">
        <f>-PMT('Advanced Deal Analysis'!$C$10/'Advanced Deal Analysis'!$E$23,'Advanced Deal Analysis'!$C$23*'Advanced Deal Analysis'!$E$23,'Advanced Deal Analysis'!$D$15)</f>
        <v>1311.4837925870086</v>
      </c>
      <c r="D121" s="39">
        <f>PPMT('Advanced Deal Analysis'!$C$10/'Advanced Deal Analysis'!$E$23,B121, 'Advanced Deal Analysis'!$C$23*'Advanced Deal Analysis'!$E$23,'Advanced Deal Analysis'!$D$15)</f>
        <v>-455.99129707800142</v>
      </c>
      <c r="E121" s="39">
        <f>IPMT('Advanced Deal Analysis'!$C$10/'Advanced Deal Analysis'!$E$23, B121,'Advanced Deal Analysis'!$C$23*'Advanced Deal Analysis'!$E$23,'Advanced Deal Analysis'!$D$15)</f>
        <v>-855.49249550900709</v>
      </c>
      <c r="F121" s="39">
        <f t="shared" si="1"/>
        <v>195085.15053355217</v>
      </c>
    </row>
    <row r="122" spans="1:6">
      <c r="A122" s="34" t="s">
        <v>85</v>
      </c>
      <c r="B122" s="35">
        <v>120</v>
      </c>
      <c r="C122" s="6">
        <f>-PMT('Advanced Deal Analysis'!$C$10/'Advanced Deal Analysis'!$E$23,'Advanced Deal Analysis'!$C$23*'Advanced Deal Analysis'!$E$23,'Advanced Deal Analysis'!$D$15)</f>
        <v>1311.4837925870086</v>
      </c>
      <c r="D122" s="39">
        <f>PPMT('Advanced Deal Analysis'!$C$10/'Advanced Deal Analysis'!$E$23,B122, 'Advanced Deal Analysis'!$C$23*'Advanced Deal Analysis'!$E$23,'Advanced Deal Analysis'!$D$15)</f>
        <v>-457.98625900271759</v>
      </c>
      <c r="E122" s="39">
        <f>IPMT('Advanced Deal Analysis'!$C$10/'Advanced Deal Analysis'!$E$23, B122,'Advanced Deal Analysis'!$C$23*'Advanced Deal Analysis'!$E$23,'Advanced Deal Analysis'!$D$15)</f>
        <v>-853.49753358429086</v>
      </c>
      <c r="F122" s="39">
        <f t="shared" si="1"/>
        <v>194627.16427454946</v>
      </c>
    </row>
    <row r="123" spans="1:6">
      <c r="A123" s="31"/>
      <c r="B123" s="33">
        <v>121</v>
      </c>
      <c r="C123" s="6">
        <f>-PMT('Advanced Deal Analysis'!$C$10/'Advanced Deal Analysis'!$E$23,'Advanced Deal Analysis'!$C$23*'Advanced Deal Analysis'!$E$23,'Advanced Deal Analysis'!$D$15)</f>
        <v>1311.4837925870086</v>
      </c>
      <c r="D123" s="39">
        <f>PPMT('Advanced Deal Analysis'!$C$10/'Advanced Deal Analysis'!$E$23,B123, 'Advanced Deal Analysis'!$C$23*'Advanced Deal Analysis'!$E$23,'Advanced Deal Analysis'!$D$15)</f>
        <v>-459.98994888585452</v>
      </c>
      <c r="E123" s="39">
        <f>IPMT('Advanced Deal Analysis'!$C$10/'Advanced Deal Analysis'!$E$23, B123,'Advanced Deal Analysis'!$C$23*'Advanced Deal Analysis'!$E$23,'Advanced Deal Analysis'!$D$15)</f>
        <v>-851.49384370115376</v>
      </c>
      <c r="F123" s="39">
        <f t="shared" si="1"/>
        <v>194167.1743256636</v>
      </c>
    </row>
    <row r="124" spans="1:6">
      <c r="A124" s="31"/>
      <c r="B124" s="33">
        <v>122</v>
      </c>
      <c r="C124" s="6">
        <f>-PMT('Advanced Deal Analysis'!$C$10/'Advanced Deal Analysis'!$E$23,'Advanced Deal Analysis'!$C$23*'Advanced Deal Analysis'!$E$23,'Advanced Deal Analysis'!$D$15)</f>
        <v>1311.4837925870086</v>
      </c>
      <c r="D124" s="39">
        <f>PPMT('Advanced Deal Analysis'!$C$10/'Advanced Deal Analysis'!$E$23,B124, 'Advanced Deal Analysis'!$C$23*'Advanced Deal Analysis'!$E$23,'Advanced Deal Analysis'!$D$15)</f>
        <v>-462.00240491223013</v>
      </c>
      <c r="E124" s="39">
        <f>IPMT('Advanced Deal Analysis'!$C$10/'Advanced Deal Analysis'!$E$23, B124,'Advanced Deal Analysis'!$C$23*'Advanced Deal Analysis'!$E$23,'Advanced Deal Analysis'!$D$15)</f>
        <v>-849.48138767477826</v>
      </c>
      <c r="F124" s="39">
        <f t="shared" si="1"/>
        <v>193705.17192075137</v>
      </c>
    </row>
    <row r="125" spans="1:6">
      <c r="A125" s="31"/>
      <c r="B125" s="33">
        <v>123</v>
      </c>
      <c r="C125" s="6">
        <f>-PMT('Advanced Deal Analysis'!$C$10/'Advanced Deal Analysis'!$E$23,'Advanced Deal Analysis'!$C$23*'Advanced Deal Analysis'!$E$23,'Advanced Deal Analysis'!$D$15)</f>
        <v>1311.4837925870086</v>
      </c>
      <c r="D125" s="39">
        <f>PPMT('Advanced Deal Analysis'!$C$10/'Advanced Deal Analysis'!$E$23,B125, 'Advanced Deal Analysis'!$C$23*'Advanced Deal Analysis'!$E$23,'Advanced Deal Analysis'!$D$15)</f>
        <v>-464.02366543372113</v>
      </c>
      <c r="E125" s="39">
        <f>IPMT('Advanced Deal Analysis'!$C$10/'Advanced Deal Analysis'!$E$23, B125,'Advanced Deal Analysis'!$C$23*'Advanced Deal Analysis'!$E$23,'Advanced Deal Analysis'!$D$15)</f>
        <v>-847.46012715328732</v>
      </c>
      <c r="F125" s="39">
        <f t="shared" si="1"/>
        <v>193241.14825531765</v>
      </c>
    </row>
    <row r="126" spans="1:6">
      <c r="A126" s="31"/>
      <c r="B126" s="33">
        <v>124</v>
      </c>
      <c r="C126" s="6">
        <f>-PMT('Advanced Deal Analysis'!$C$10/'Advanced Deal Analysis'!$E$23,'Advanced Deal Analysis'!$C$23*'Advanced Deal Analysis'!$E$23,'Advanced Deal Analysis'!$D$15)</f>
        <v>1311.4837925870086</v>
      </c>
      <c r="D126" s="39">
        <f>PPMT('Advanced Deal Analysis'!$C$10/'Advanced Deal Analysis'!$E$23,B126, 'Advanced Deal Analysis'!$C$23*'Advanced Deal Analysis'!$E$23,'Advanced Deal Analysis'!$D$15)</f>
        <v>-466.05376896999365</v>
      </c>
      <c r="E126" s="39">
        <f>IPMT('Advanced Deal Analysis'!$C$10/'Advanced Deal Analysis'!$E$23, B126,'Advanced Deal Analysis'!$C$23*'Advanced Deal Analysis'!$E$23,'Advanced Deal Analysis'!$D$15)</f>
        <v>-845.43002361701485</v>
      </c>
      <c r="F126" s="39">
        <f t="shared" si="1"/>
        <v>192775.09448634766</v>
      </c>
    </row>
    <row r="127" spans="1:6">
      <c r="A127" s="31"/>
      <c r="B127" s="33">
        <v>125</v>
      </c>
      <c r="C127" s="6">
        <f>-PMT('Advanced Deal Analysis'!$C$10/'Advanced Deal Analysis'!$E$23,'Advanced Deal Analysis'!$C$23*'Advanced Deal Analysis'!$E$23,'Advanced Deal Analysis'!$D$15)</f>
        <v>1311.4837925870086</v>
      </c>
      <c r="D127" s="39">
        <f>PPMT('Advanced Deal Analysis'!$C$10/'Advanced Deal Analysis'!$E$23,B127, 'Advanced Deal Analysis'!$C$23*'Advanced Deal Analysis'!$E$23,'Advanced Deal Analysis'!$D$15)</f>
        <v>-468.0927542092374</v>
      </c>
      <c r="E127" s="39">
        <f>IPMT('Advanced Deal Analysis'!$C$10/'Advanced Deal Analysis'!$E$23, B127,'Advanced Deal Analysis'!$C$23*'Advanced Deal Analysis'!$E$23,'Advanced Deal Analysis'!$D$15)</f>
        <v>-843.39103837777111</v>
      </c>
      <c r="F127" s="39">
        <f t="shared" si="1"/>
        <v>192307.00173213842</v>
      </c>
    </row>
    <row r="128" spans="1:6">
      <c r="A128" s="31"/>
      <c r="B128" s="33">
        <v>126</v>
      </c>
      <c r="C128" s="6">
        <f>-PMT('Advanced Deal Analysis'!$C$10/'Advanced Deal Analysis'!$E$23,'Advanced Deal Analysis'!$C$23*'Advanced Deal Analysis'!$E$23,'Advanced Deal Analysis'!$D$15)</f>
        <v>1311.4837925870086</v>
      </c>
      <c r="D128" s="39">
        <f>PPMT('Advanced Deal Analysis'!$C$10/'Advanced Deal Analysis'!$E$23,B128, 'Advanced Deal Analysis'!$C$23*'Advanced Deal Analysis'!$E$23,'Advanced Deal Analysis'!$D$15)</f>
        <v>-470.14066000890278</v>
      </c>
      <c r="E128" s="39">
        <f>IPMT('Advanced Deal Analysis'!$C$10/'Advanced Deal Analysis'!$E$23, B128,'Advanced Deal Analysis'!$C$23*'Advanced Deal Analysis'!$E$23,'Advanced Deal Analysis'!$D$15)</f>
        <v>-841.34313257810572</v>
      </c>
      <c r="F128" s="39">
        <f t="shared" si="1"/>
        <v>191836.86107212951</v>
      </c>
    </row>
    <row r="129" spans="1:6">
      <c r="A129" s="31"/>
      <c r="B129" s="33">
        <v>127</v>
      </c>
      <c r="C129" s="6">
        <f>-PMT('Advanced Deal Analysis'!$C$10/'Advanced Deal Analysis'!$E$23,'Advanced Deal Analysis'!$C$23*'Advanced Deal Analysis'!$E$23,'Advanced Deal Analysis'!$D$15)</f>
        <v>1311.4837925870086</v>
      </c>
      <c r="D129" s="39">
        <f>PPMT('Advanced Deal Analysis'!$C$10/'Advanced Deal Analysis'!$E$23,B129, 'Advanced Deal Analysis'!$C$23*'Advanced Deal Analysis'!$E$23,'Advanced Deal Analysis'!$D$15)</f>
        <v>-472.19752539644173</v>
      </c>
      <c r="E129" s="39">
        <f>IPMT('Advanced Deal Analysis'!$C$10/'Advanced Deal Analysis'!$E$23, B129,'Advanced Deal Analysis'!$C$23*'Advanced Deal Analysis'!$E$23,'Advanced Deal Analysis'!$D$15)</f>
        <v>-839.28626719056683</v>
      </c>
      <c r="F129" s="39">
        <f t="shared" si="1"/>
        <v>191364.66354673306</v>
      </c>
    </row>
    <row r="130" spans="1:6">
      <c r="A130" s="31"/>
      <c r="B130" s="33">
        <v>128</v>
      </c>
      <c r="C130" s="6">
        <f>-PMT('Advanced Deal Analysis'!$C$10/'Advanced Deal Analysis'!$E$23,'Advanced Deal Analysis'!$C$23*'Advanced Deal Analysis'!$E$23,'Advanced Deal Analysis'!$D$15)</f>
        <v>1311.4837925870086</v>
      </c>
      <c r="D130" s="39">
        <f>PPMT('Advanced Deal Analysis'!$C$10/'Advanced Deal Analysis'!$E$23,B130, 'Advanced Deal Analysis'!$C$23*'Advanced Deal Analysis'!$E$23,'Advanced Deal Analysis'!$D$15)</f>
        <v>-474.26338957005123</v>
      </c>
      <c r="E130" s="39">
        <f>IPMT('Advanced Deal Analysis'!$C$10/'Advanced Deal Analysis'!$E$23, B130,'Advanced Deal Analysis'!$C$23*'Advanced Deal Analysis'!$E$23,'Advanced Deal Analysis'!$D$15)</f>
        <v>-837.22040301695722</v>
      </c>
      <c r="F130" s="39">
        <f t="shared" si="1"/>
        <v>190890.40015716301</v>
      </c>
    </row>
    <row r="131" spans="1:6">
      <c r="A131" s="31"/>
      <c r="B131" s="33">
        <v>129</v>
      </c>
      <c r="C131" s="6">
        <f>-PMT('Advanced Deal Analysis'!$C$10/'Advanced Deal Analysis'!$E$23,'Advanced Deal Analysis'!$C$23*'Advanced Deal Analysis'!$E$23,'Advanced Deal Analysis'!$D$15)</f>
        <v>1311.4837925870086</v>
      </c>
      <c r="D131" s="39">
        <f>PPMT('Advanced Deal Analysis'!$C$10/'Advanced Deal Analysis'!$E$23,B131, 'Advanced Deal Analysis'!$C$23*'Advanced Deal Analysis'!$E$23,'Advanced Deal Analysis'!$D$15)</f>
        <v>-476.33829189942014</v>
      </c>
      <c r="E131" s="39">
        <f>IPMT('Advanced Deal Analysis'!$C$10/'Advanced Deal Analysis'!$E$23, B131,'Advanced Deal Analysis'!$C$23*'Advanced Deal Analysis'!$E$23,'Advanced Deal Analysis'!$D$15)</f>
        <v>-835.14550068758831</v>
      </c>
      <c r="F131" s="39">
        <f t="shared" si="1"/>
        <v>190414.06186526359</v>
      </c>
    </row>
    <row r="132" spans="1:6">
      <c r="A132" s="31"/>
      <c r="B132" s="33">
        <v>130</v>
      </c>
      <c r="C132" s="6">
        <f>-PMT('Advanced Deal Analysis'!$C$10/'Advanced Deal Analysis'!$E$23,'Advanced Deal Analysis'!$C$23*'Advanced Deal Analysis'!$E$23,'Advanced Deal Analysis'!$D$15)</f>
        <v>1311.4837925870086</v>
      </c>
      <c r="D132" s="39">
        <f>PPMT('Advanced Deal Analysis'!$C$10/'Advanced Deal Analysis'!$E$23,B132, 'Advanced Deal Analysis'!$C$23*'Advanced Deal Analysis'!$E$23,'Advanced Deal Analysis'!$D$15)</f>
        <v>-478.42227192648016</v>
      </c>
      <c r="E132" s="39">
        <f>IPMT('Advanced Deal Analysis'!$C$10/'Advanced Deal Analysis'!$E$23, B132,'Advanced Deal Analysis'!$C$23*'Advanced Deal Analysis'!$E$23,'Advanced Deal Analysis'!$D$15)</f>
        <v>-833.06152066052834</v>
      </c>
      <c r="F132" s="39">
        <f t="shared" si="1"/>
        <v>189935.63959333711</v>
      </c>
    </row>
    <row r="133" spans="1:6">
      <c r="A133" s="31"/>
      <c r="B133" s="33">
        <v>131</v>
      </c>
      <c r="C133" s="6">
        <f>-PMT('Advanced Deal Analysis'!$C$10/'Advanced Deal Analysis'!$E$23,'Advanced Deal Analysis'!$C$23*'Advanced Deal Analysis'!$E$23,'Advanced Deal Analysis'!$D$15)</f>
        <v>1311.4837925870086</v>
      </c>
      <c r="D133" s="39">
        <f>PPMT('Advanced Deal Analysis'!$C$10/'Advanced Deal Analysis'!$E$23,B133, 'Advanced Deal Analysis'!$C$23*'Advanced Deal Analysis'!$E$23,'Advanced Deal Analysis'!$D$15)</f>
        <v>-480.51536936615844</v>
      </c>
      <c r="E133" s="39">
        <f>IPMT('Advanced Deal Analysis'!$C$10/'Advanced Deal Analysis'!$E$23, B133,'Advanced Deal Analysis'!$C$23*'Advanced Deal Analysis'!$E$23,'Advanced Deal Analysis'!$D$15)</f>
        <v>-830.9684232208499</v>
      </c>
      <c r="F133" s="39">
        <f t="shared" ref="F133:F196" si="2">F132+D133</f>
        <v>189455.12422397095</v>
      </c>
    </row>
    <row r="134" spans="1:6">
      <c r="A134" s="34" t="s">
        <v>86</v>
      </c>
      <c r="B134" s="35">
        <v>132</v>
      </c>
      <c r="C134" s="6">
        <f>-PMT('Advanced Deal Analysis'!$C$10/'Advanced Deal Analysis'!$E$23,'Advanced Deal Analysis'!$C$23*'Advanced Deal Analysis'!$E$23,'Advanced Deal Analysis'!$D$15)</f>
        <v>1311.4837925870086</v>
      </c>
      <c r="D134" s="39">
        <f>PPMT('Advanced Deal Analysis'!$C$10/'Advanced Deal Analysis'!$E$23,B134, 'Advanced Deal Analysis'!$C$23*'Advanced Deal Analysis'!$E$23,'Advanced Deal Analysis'!$D$15)</f>
        <v>-482.61762410713538</v>
      </c>
      <c r="E134" s="39">
        <f>IPMT('Advanced Deal Analysis'!$C$10/'Advanced Deal Analysis'!$E$23, B134,'Advanced Deal Analysis'!$C$23*'Advanced Deal Analysis'!$E$23,'Advanced Deal Analysis'!$D$15)</f>
        <v>-828.86616847987295</v>
      </c>
      <c r="F134" s="39">
        <f t="shared" si="2"/>
        <v>188972.50659986382</v>
      </c>
    </row>
    <row r="135" spans="1:6">
      <c r="A135" s="31"/>
      <c r="B135" s="33">
        <v>133</v>
      </c>
      <c r="C135" s="6">
        <f>-PMT('Advanced Deal Analysis'!$C$10/'Advanced Deal Analysis'!$E$23,'Advanced Deal Analysis'!$C$23*'Advanced Deal Analysis'!$E$23,'Advanced Deal Analysis'!$D$15)</f>
        <v>1311.4837925870086</v>
      </c>
      <c r="D135" s="39">
        <f>PPMT('Advanced Deal Analysis'!$C$10/'Advanced Deal Analysis'!$E$23,B135, 'Advanced Deal Analysis'!$C$23*'Advanced Deal Analysis'!$E$23,'Advanced Deal Analysis'!$D$15)</f>
        <v>-484.72907621260413</v>
      </c>
      <c r="E135" s="39">
        <f>IPMT('Advanced Deal Analysis'!$C$10/'Advanced Deal Analysis'!$E$23, B135,'Advanced Deal Analysis'!$C$23*'Advanced Deal Analysis'!$E$23,'Advanced Deal Analysis'!$D$15)</f>
        <v>-826.75471637440432</v>
      </c>
      <c r="F135" s="39">
        <f t="shared" si="2"/>
        <v>188487.77752365122</v>
      </c>
    </row>
    <row r="136" spans="1:6">
      <c r="A136" s="31"/>
      <c r="B136" s="33">
        <v>134</v>
      </c>
      <c r="C136" s="6">
        <f>-PMT('Advanced Deal Analysis'!$C$10/'Advanced Deal Analysis'!$E$23,'Advanced Deal Analysis'!$C$23*'Advanced Deal Analysis'!$E$23,'Advanced Deal Analysis'!$D$15)</f>
        <v>1311.4837925870086</v>
      </c>
      <c r="D136" s="39">
        <f>PPMT('Advanced Deal Analysis'!$C$10/'Advanced Deal Analysis'!$E$23,B136, 'Advanced Deal Analysis'!$C$23*'Advanced Deal Analysis'!$E$23,'Advanced Deal Analysis'!$D$15)</f>
        <v>-486.84976592103425</v>
      </c>
      <c r="E136" s="39">
        <f>IPMT('Advanced Deal Analysis'!$C$10/'Advanced Deal Analysis'!$E$23, B136,'Advanced Deal Analysis'!$C$23*'Advanced Deal Analysis'!$E$23,'Advanced Deal Analysis'!$D$15)</f>
        <v>-824.63402666597426</v>
      </c>
      <c r="F136" s="39">
        <f t="shared" si="2"/>
        <v>188000.92775773018</v>
      </c>
    </row>
    <row r="137" spans="1:6">
      <c r="A137" s="31"/>
      <c r="B137" s="33">
        <v>135</v>
      </c>
      <c r="C137" s="6">
        <f>-PMT('Advanced Deal Analysis'!$C$10/'Advanced Deal Analysis'!$E$23,'Advanced Deal Analysis'!$C$23*'Advanced Deal Analysis'!$E$23,'Advanced Deal Analysis'!$D$15)</f>
        <v>1311.4837925870086</v>
      </c>
      <c r="D137" s="39">
        <f>PPMT('Advanced Deal Analysis'!$C$10/'Advanced Deal Analysis'!$E$23,B137, 'Advanced Deal Analysis'!$C$23*'Advanced Deal Analysis'!$E$23,'Advanced Deal Analysis'!$D$15)</f>
        <v>-488.97973364693877</v>
      </c>
      <c r="E137" s="39">
        <f>IPMT('Advanced Deal Analysis'!$C$10/'Advanced Deal Analysis'!$E$23, B137,'Advanced Deal Analysis'!$C$23*'Advanced Deal Analysis'!$E$23,'Advanced Deal Analysis'!$D$15)</f>
        <v>-822.50405894006963</v>
      </c>
      <c r="F137" s="39">
        <f t="shared" si="2"/>
        <v>187511.94802408325</v>
      </c>
    </row>
    <row r="138" spans="1:6">
      <c r="A138" s="31"/>
      <c r="B138" s="33">
        <v>136</v>
      </c>
      <c r="C138" s="6">
        <f>-PMT('Advanced Deal Analysis'!$C$10/'Advanced Deal Analysis'!$E$23,'Advanced Deal Analysis'!$C$23*'Advanced Deal Analysis'!$E$23,'Advanced Deal Analysis'!$D$15)</f>
        <v>1311.4837925870086</v>
      </c>
      <c r="D138" s="39">
        <f>PPMT('Advanced Deal Analysis'!$C$10/'Advanced Deal Analysis'!$E$23,B138, 'Advanced Deal Analysis'!$C$23*'Advanced Deal Analysis'!$E$23,'Advanced Deal Analysis'!$D$15)</f>
        <v>-491.11901998164421</v>
      </c>
      <c r="E138" s="39">
        <f>IPMT('Advanced Deal Analysis'!$C$10/'Advanced Deal Analysis'!$E$23, B138,'Advanced Deal Analysis'!$C$23*'Advanced Deal Analysis'!$E$23,'Advanced Deal Analysis'!$D$15)</f>
        <v>-820.36477260536424</v>
      </c>
      <c r="F138" s="39">
        <f t="shared" si="2"/>
        <v>187020.8290041016</v>
      </c>
    </row>
    <row r="139" spans="1:6">
      <c r="A139" s="31"/>
      <c r="B139" s="33">
        <v>137</v>
      </c>
      <c r="C139" s="6">
        <f>-PMT('Advanced Deal Analysis'!$C$10/'Advanced Deal Analysis'!$E$23,'Advanced Deal Analysis'!$C$23*'Advanced Deal Analysis'!$E$23,'Advanced Deal Analysis'!$D$15)</f>
        <v>1311.4837925870086</v>
      </c>
      <c r="D139" s="39">
        <f>PPMT('Advanced Deal Analysis'!$C$10/'Advanced Deal Analysis'!$E$23,B139, 'Advanced Deal Analysis'!$C$23*'Advanced Deal Analysis'!$E$23,'Advanced Deal Analysis'!$D$15)</f>
        <v>-493.26766569406385</v>
      </c>
      <c r="E139" s="39">
        <f>IPMT('Advanced Deal Analysis'!$C$10/'Advanced Deal Analysis'!$E$23, B139,'Advanced Deal Analysis'!$C$23*'Advanced Deal Analysis'!$E$23,'Advanced Deal Analysis'!$D$15)</f>
        <v>-818.21612689294477</v>
      </c>
      <c r="F139" s="39">
        <f t="shared" si="2"/>
        <v>186527.56133840754</v>
      </c>
    </row>
    <row r="140" spans="1:6">
      <c r="A140" s="31"/>
      <c r="B140" s="33">
        <v>138</v>
      </c>
      <c r="C140" s="6">
        <f>-PMT('Advanced Deal Analysis'!$C$10/'Advanced Deal Analysis'!$E$23,'Advanced Deal Analysis'!$C$23*'Advanced Deal Analysis'!$E$23,'Advanced Deal Analysis'!$D$15)</f>
        <v>1311.4837925870086</v>
      </c>
      <c r="D140" s="39">
        <f>PPMT('Advanced Deal Analysis'!$C$10/'Advanced Deal Analysis'!$E$23,B140, 'Advanced Deal Analysis'!$C$23*'Advanced Deal Analysis'!$E$23,'Advanced Deal Analysis'!$D$15)</f>
        <v>-495.42571173147536</v>
      </c>
      <c r="E140" s="39">
        <f>IPMT('Advanced Deal Analysis'!$C$10/'Advanced Deal Analysis'!$E$23, B140,'Advanced Deal Analysis'!$C$23*'Advanced Deal Analysis'!$E$23,'Advanced Deal Analysis'!$D$15)</f>
        <v>-816.05808085553315</v>
      </c>
      <c r="F140" s="39">
        <f t="shared" si="2"/>
        <v>186032.13562667606</v>
      </c>
    </row>
    <row r="141" spans="1:6">
      <c r="A141" s="31"/>
      <c r="B141" s="33">
        <v>139</v>
      </c>
      <c r="C141" s="6">
        <f>-PMT('Advanced Deal Analysis'!$C$10/'Advanced Deal Analysis'!$E$23,'Advanced Deal Analysis'!$C$23*'Advanced Deal Analysis'!$E$23,'Advanced Deal Analysis'!$D$15)</f>
        <v>1311.4837925870086</v>
      </c>
      <c r="D141" s="39">
        <f>PPMT('Advanced Deal Analysis'!$C$10/'Advanced Deal Analysis'!$E$23,B141, 'Advanced Deal Analysis'!$C$23*'Advanced Deal Analysis'!$E$23,'Advanced Deal Analysis'!$D$15)</f>
        <v>-497.59319922030062</v>
      </c>
      <c r="E141" s="39">
        <f>IPMT('Advanced Deal Analysis'!$C$10/'Advanced Deal Analysis'!$E$23, B141,'Advanced Deal Analysis'!$C$23*'Advanced Deal Analysis'!$E$23,'Advanced Deal Analysis'!$D$15)</f>
        <v>-813.89059336670789</v>
      </c>
      <c r="F141" s="39">
        <f t="shared" si="2"/>
        <v>185534.54242745574</v>
      </c>
    </row>
    <row r="142" spans="1:6">
      <c r="A142" s="31"/>
      <c r="B142" s="33">
        <v>140</v>
      </c>
      <c r="C142" s="6">
        <f>-PMT('Advanced Deal Analysis'!$C$10/'Advanced Deal Analysis'!$E$23,'Advanced Deal Analysis'!$C$23*'Advanced Deal Analysis'!$E$23,'Advanced Deal Analysis'!$D$15)</f>
        <v>1311.4837925870086</v>
      </c>
      <c r="D142" s="39">
        <f>PPMT('Advanced Deal Analysis'!$C$10/'Advanced Deal Analysis'!$E$23,B142, 'Advanced Deal Analysis'!$C$23*'Advanced Deal Analysis'!$E$23,'Advanced Deal Analysis'!$D$15)</f>
        <v>-499.7701694668894</v>
      </c>
      <c r="E142" s="39">
        <f>IPMT('Advanced Deal Analysis'!$C$10/'Advanced Deal Analysis'!$E$23, B142,'Advanced Deal Analysis'!$C$23*'Advanced Deal Analysis'!$E$23,'Advanced Deal Analysis'!$D$15)</f>
        <v>-811.71362312011911</v>
      </c>
      <c r="F142" s="39">
        <f t="shared" si="2"/>
        <v>185034.77225798887</v>
      </c>
    </row>
    <row r="143" spans="1:6">
      <c r="A143" s="31"/>
      <c r="B143" s="33">
        <v>141</v>
      </c>
      <c r="C143" s="6">
        <f>-PMT('Advanced Deal Analysis'!$C$10/'Advanced Deal Analysis'!$E$23,'Advanced Deal Analysis'!$C$23*'Advanced Deal Analysis'!$E$23,'Advanced Deal Analysis'!$D$15)</f>
        <v>1311.4837925870086</v>
      </c>
      <c r="D143" s="39">
        <f>PPMT('Advanced Deal Analysis'!$C$10/'Advanced Deal Analysis'!$E$23,B143, 'Advanced Deal Analysis'!$C$23*'Advanced Deal Analysis'!$E$23,'Advanced Deal Analysis'!$D$15)</f>
        <v>-501.95666395830705</v>
      </c>
      <c r="E143" s="39">
        <f>IPMT('Advanced Deal Analysis'!$C$10/'Advanced Deal Analysis'!$E$23, B143,'Advanced Deal Analysis'!$C$23*'Advanced Deal Analysis'!$E$23,'Advanced Deal Analysis'!$D$15)</f>
        <v>-809.52712862870146</v>
      </c>
      <c r="F143" s="39">
        <f t="shared" si="2"/>
        <v>184532.81559403054</v>
      </c>
    </row>
    <row r="144" spans="1:6">
      <c r="A144" s="31"/>
      <c r="B144" s="33">
        <v>142</v>
      </c>
      <c r="C144" s="6">
        <f>-PMT('Advanced Deal Analysis'!$C$10/'Advanced Deal Analysis'!$E$23,'Advanced Deal Analysis'!$C$23*'Advanced Deal Analysis'!$E$23,'Advanced Deal Analysis'!$D$15)</f>
        <v>1311.4837925870086</v>
      </c>
      <c r="D144" s="39">
        <f>PPMT('Advanced Deal Analysis'!$C$10/'Advanced Deal Analysis'!$E$23,B144, 'Advanced Deal Analysis'!$C$23*'Advanced Deal Analysis'!$E$23,'Advanced Deal Analysis'!$D$15)</f>
        <v>-504.15272436312466</v>
      </c>
      <c r="E144" s="39">
        <f>IPMT('Advanced Deal Analysis'!$C$10/'Advanced Deal Analysis'!$E$23, B144,'Advanced Deal Analysis'!$C$23*'Advanced Deal Analysis'!$E$23,'Advanced Deal Analysis'!$D$15)</f>
        <v>-807.33106822388379</v>
      </c>
      <c r="F144" s="39">
        <f t="shared" si="2"/>
        <v>184028.66286966743</v>
      </c>
    </row>
    <row r="145" spans="1:6">
      <c r="A145" s="31"/>
      <c r="B145" s="33">
        <v>143</v>
      </c>
      <c r="C145" s="6">
        <f>-PMT('Advanced Deal Analysis'!$C$10/'Advanced Deal Analysis'!$E$23,'Advanced Deal Analysis'!$C$23*'Advanced Deal Analysis'!$E$23,'Advanced Deal Analysis'!$D$15)</f>
        <v>1311.4837925870086</v>
      </c>
      <c r="D145" s="39">
        <f>PPMT('Advanced Deal Analysis'!$C$10/'Advanced Deal Analysis'!$E$23,B145, 'Advanced Deal Analysis'!$C$23*'Advanced Deal Analysis'!$E$23,'Advanced Deal Analysis'!$D$15)</f>
        <v>-506.35839253221332</v>
      </c>
      <c r="E145" s="39">
        <f>IPMT('Advanced Deal Analysis'!$C$10/'Advanced Deal Analysis'!$E$23, B145,'Advanced Deal Analysis'!$C$23*'Advanced Deal Analysis'!$E$23,'Advanced Deal Analysis'!$D$15)</f>
        <v>-805.12540005479502</v>
      </c>
      <c r="F145" s="39">
        <f t="shared" si="2"/>
        <v>183522.30447713521</v>
      </c>
    </row>
    <row r="146" spans="1:6">
      <c r="A146" s="34" t="s">
        <v>87</v>
      </c>
      <c r="B146" s="35">
        <v>144</v>
      </c>
      <c r="C146" s="6">
        <f>-PMT('Advanced Deal Analysis'!$C$10/'Advanced Deal Analysis'!$E$23,'Advanced Deal Analysis'!$C$23*'Advanced Deal Analysis'!$E$23,'Advanced Deal Analysis'!$D$15)</f>
        <v>1311.4837925870086</v>
      </c>
      <c r="D146" s="39">
        <f>PPMT('Advanced Deal Analysis'!$C$10/'Advanced Deal Analysis'!$E$23,B146, 'Advanced Deal Analysis'!$C$23*'Advanced Deal Analysis'!$E$23,'Advanced Deal Analysis'!$D$15)</f>
        <v>-508.57371049954168</v>
      </c>
      <c r="E146" s="39">
        <f>IPMT('Advanced Deal Analysis'!$C$10/'Advanced Deal Analysis'!$E$23, B146,'Advanced Deal Analysis'!$C$23*'Advanced Deal Analysis'!$E$23,'Advanced Deal Analysis'!$D$15)</f>
        <v>-802.91008208746689</v>
      </c>
      <c r="F146" s="39">
        <f t="shared" si="2"/>
        <v>183013.73076663568</v>
      </c>
    </row>
    <row r="147" spans="1:6">
      <c r="A147" s="31"/>
      <c r="B147" s="33">
        <v>145</v>
      </c>
      <c r="C147" s="6">
        <f>-PMT('Advanced Deal Analysis'!$C$10/'Advanced Deal Analysis'!$E$23,'Advanced Deal Analysis'!$C$23*'Advanced Deal Analysis'!$E$23,'Advanced Deal Analysis'!$D$15)</f>
        <v>1311.4837925870086</v>
      </c>
      <c r="D147" s="39">
        <f>PPMT('Advanced Deal Analysis'!$C$10/'Advanced Deal Analysis'!$E$23,B147, 'Advanced Deal Analysis'!$C$23*'Advanced Deal Analysis'!$E$23,'Advanced Deal Analysis'!$D$15)</f>
        <v>-510.79872048297727</v>
      </c>
      <c r="E147" s="39">
        <f>IPMT('Advanced Deal Analysis'!$C$10/'Advanced Deal Analysis'!$E$23, B147,'Advanced Deal Analysis'!$C$23*'Advanced Deal Analysis'!$E$23,'Advanced Deal Analysis'!$D$15)</f>
        <v>-800.68507210403118</v>
      </c>
      <c r="F147" s="39">
        <f t="shared" si="2"/>
        <v>182502.93204615271</v>
      </c>
    </row>
    <row r="148" spans="1:6">
      <c r="A148" s="31"/>
      <c r="B148" s="33">
        <v>146</v>
      </c>
      <c r="C148" s="6">
        <f>-PMT('Advanced Deal Analysis'!$C$10/'Advanced Deal Analysis'!$E$23,'Advanced Deal Analysis'!$C$23*'Advanced Deal Analysis'!$E$23,'Advanced Deal Analysis'!$D$15)</f>
        <v>1311.4837925870086</v>
      </c>
      <c r="D148" s="39">
        <f>PPMT('Advanced Deal Analysis'!$C$10/'Advanced Deal Analysis'!$E$23,B148, 'Advanced Deal Analysis'!$C$23*'Advanced Deal Analysis'!$E$23,'Advanced Deal Analysis'!$D$15)</f>
        <v>-513.03346488509032</v>
      </c>
      <c r="E148" s="39">
        <f>IPMT('Advanced Deal Analysis'!$C$10/'Advanced Deal Analysis'!$E$23, B148,'Advanced Deal Analysis'!$C$23*'Advanced Deal Analysis'!$E$23,'Advanced Deal Analysis'!$D$15)</f>
        <v>-798.45032770191824</v>
      </c>
      <c r="F148" s="39">
        <f t="shared" si="2"/>
        <v>181989.89858126763</v>
      </c>
    </row>
    <row r="149" spans="1:6">
      <c r="A149" s="31"/>
      <c r="B149" s="33">
        <v>147</v>
      </c>
      <c r="C149" s="6">
        <f>-PMT('Advanced Deal Analysis'!$C$10/'Advanced Deal Analysis'!$E$23,'Advanced Deal Analysis'!$C$23*'Advanced Deal Analysis'!$E$23,'Advanced Deal Analysis'!$D$15)</f>
        <v>1311.4837925870086</v>
      </c>
      <c r="D149" s="39">
        <f>PPMT('Advanced Deal Analysis'!$C$10/'Advanced Deal Analysis'!$E$23,B149, 'Advanced Deal Analysis'!$C$23*'Advanced Deal Analysis'!$E$23,'Advanced Deal Analysis'!$D$15)</f>
        <v>-515.2779862939625</v>
      </c>
      <c r="E149" s="39">
        <f>IPMT('Advanced Deal Analysis'!$C$10/'Advanced Deal Analysis'!$E$23, B149,'Advanced Deal Analysis'!$C$23*'Advanced Deal Analysis'!$E$23,'Advanced Deal Analysis'!$D$15)</f>
        <v>-796.20580629304595</v>
      </c>
      <c r="F149" s="39">
        <f t="shared" si="2"/>
        <v>181474.62059497368</v>
      </c>
    </row>
    <row r="150" spans="1:6">
      <c r="A150" s="31"/>
      <c r="B150" s="33">
        <v>148</v>
      </c>
      <c r="C150" s="6">
        <f>-PMT('Advanced Deal Analysis'!$C$10/'Advanced Deal Analysis'!$E$23,'Advanced Deal Analysis'!$C$23*'Advanced Deal Analysis'!$E$23,'Advanced Deal Analysis'!$D$15)</f>
        <v>1311.4837925870086</v>
      </c>
      <c r="D150" s="39">
        <f>PPMT('Advanced Deal Analysis'!$C$10/'Advanced Deal Analysis'!$E$23,B150, 'Advanced Deal Analysis'!$C$23*'Advanced Deal Analysis'!$E$23,'Advanced Deal Analysis'!$D$15)</f>
        <v>-517.53232748399864</v>
      </c>
      <c r="E150" s="39">
        <f>IPMT('Advanced Deal Analysis'!$C$10/'Advanced Deal Analysis'!$E$23, B150,'Advanced Deal Analysis'!$C$23*'Advanced Deal Analysis'!$E$23,'Advanced Deal Analysis'!$D$15)</f>
        <v>-793.9514651030097</v>
      </c>
      <c r="F150" s="39">
        <f t="shared" si="2"/>
        <v>180957.08826748969</v>
      </c>
    </row>
    <row r="151" spans="1:6">
      <c r="A151" s="31"/>
      <c r="B151" s="33">
        <v>149</v>
      </c>
      <c r="C151" s="6">
        <f>-PMT('Advanced Deal Analysis'!$C$10/'Advanced Deal Analysis'!$E$23,'Advanced Deal Analysis'!$C$23*'Advanced Deal Analysis'!$E$23,'Advanced Deal Analysis'!$D$15)</f>
        <v>1311.4837925870086</v>
      </c>
      <c r="D151" s="39">
        <f>PPMT('Advanced Deal Analysis'!$C$10/'Advanced Deal Analysis'!$E$23,B151, 'Advanced Deal Analysis'!$C$23*'Advanced Deal Analysis'!$E$23,'Advanced Deal Analysis'!$D$15)</f>
        <v>-519.79653141674112</v>
      </c>
      <c r="E151" s="39">
        <f>IPMT('Advanced Deal Analysis'!$C$10/'Advanced Deal Analysis'!$E$23, B151,'Advanced Deal Analysis'!$C$23*'Advanced Deal Analysis'!$E$23,'Advanced Deal Analysis'!$D$15)</f>
        <v>-791.68726117026733</v>
      </c>
      <c r="F151" s="39">
        <f t="shared" si="2"/>
        <v>180437.29173607295</v>
      </c>
    </row>
    <row r="152" spans="1:6">
      <c r="A152" s="31"/>
      <c r="B152" s="33">
        <v>150</v>
      </c>
      <c r="C152" s="6">
        <f>-PMT('Advanced Deal Analysis'!$C$10/'Advanced Deal Analysis'!$E$23,'Advanced Deal Analysis'!$C$23*'Advanced Deal Analysis'!$E$23,'Advanced Deal Analysis'!$D$15)</f>
        <v>1311.4837925870086</v>
      </c>
      <c r="D152" s="39">
        <f>PPMT('Advanced Deal Analysis'!$C$10/'Advanced Deal Analysis'!$E$23,B152, 'Advanced Deal Analysis'!$C$23*'Advanced Deal Analysis'!$E$23,'Advanced Deal Analysis'!$D$15)</f>
        <v>-522.07064124168937</v>
      </c>
      <c r="E152" s="39">
        <f>IPMT('Advanced Deal Analysis'!$C$10/'Advanced Deal Analysis'!$E$23, B152,'Advanced Deal Analysis'!$C$23*'Advanced Deal Analysis'!$E$23,'Advanced Deal Analysis'!$D$15)</f>
        <v>-789.41315134531908</v>
      </c>
      <c r="F152" s="39">
        <f t="shared" si="2"/>
        <v>179915.22109483127</v>
      </c>
    </row>
    <row r="153" spans="1:6">
      <c r="A153" s="31"/>
      <c r="B153" s="33">
        <v>151</v>
      </c>
      <c r="C153" s="6">
        <f>-PMT('Advanced Deal Analysis'!$C$10/'Advanced Deal Analysis'!$E$23,'Advanced Deal Analysis'!$C$23*'Advanced Deal Analysis'!$E$23,'Advanced Deal Analysis'!$D$15)</f>
        <v>1311.4837925870086</v>
      </c>
      <c r="D153" s="39">
        <f>PPMT('Advanced Deal Analysis'!$C$10/'Advanced Deal Analysis'!$E$23,B153, 'Advanced Deal Analysis'!$C$23*'Advanced Deal Analysis'!$E$23,'Advanced Deal Analysis'!$D$15)</f>
        <v>-524.35470029712178</v>
      </c>
      <c r="E153" s="39">
        <f>IPMT('Advanced Deal Analysis'!$C$10/'Advanced Deal Analysis'!$E$23, B153,'Advanced Deal Analysis'!$C$23*'Advanced Deal Analysis'!$E$23,'Advanced Deal Analysis'!$D$15)</f>
        <v>-787.12909228988656</v>
      </c>
      <c r="F153" s="39">
        <f t="shared" si="2"/>
        <v>179390.86639453415</v>
      </c>
    </row>
    <row r="154" spans="1:6">
      <c r="A154" s="31"/>
      <c r="B154" s="33">
        <v>152</v>
      </c>
      <c r="C154" s="6">
        <f>-PMT('Advanced Deal Analysis'!$C$10/'Advanced Deal Analysis'!$E$23,'Advanced Deal Analysis'!$C$23*'Advanced Deal Analysis'!$E$23,'Advanced Deal Analysis'!$D$15)</f>
        <v>1311.4837925870086</v>
      </c>
      <c r="D154" s="39">
        <f>PPMT('Advanced Deal Analysis'!$C$10/'Advanced Deal Analysis'!$E$23,B154, 'Advanced Deal Analysis'!$C$23*'Advanced Deal Analysis'!$E$23,'Advanced Deal Analysis'!$D$15)</f>
        <v>-526.64875211092158</v>
      </c>
      <c r="E154" s="39">
        <f>IPMT('Advanced Deal Analysis'!$C$10/'Advanced Deal Analysis'!$E$23, B154,'Advanced Deal Analysis'!$C$23*'Advanced Deal Analysis'!$E$23,'Advanced Deal Analysis'!$D$15)</f>
        <v>-784.83504047608687</v>
      </c>
      <c r="F154" s="39">
        <f t="shared" si="2"/>
        <v>178864.21764242323</v>
      </c>
    </row>
    <row r="155" spans="1:6">
      <c r="A155" s="31"/>
      <c r="B155" s="33">
        <v>153</v>
      </c>
      <c r="C155" s="6">
        <f>-PMT('Advanced Deal Analysis'!$C$10/'Advanced Deal Analysis'!$E$23,'Advanced Deal Analysis'!$C$23*'Advanced Deal Analysis'!$E$23,'Advanced Deal Analysis'!$D$15)</f>
        <v>1311.4837925870086</v>
      </c>
      <c r="D155" s="39">
        <f>PPMT('Advanced Deal Analysis'!$C$10/'Advanced Deal Analysis'!$E$23,B155, 'Advanced Deal Analysis'!$C$23*'Advanced Deal Analysis'!$E$23,'Advanced Deal Analysis'!$D$15)</f>
        <v>-528.95284040140689</v>
      </c>
      <c r="E155" s="39">
        <f>IPMT('Advanced Deal Analysis'!$C$10/'Advanced Deal Analysis'!$E$23, B155,'Advanced Deal Analysis'!$C$23*'Advanced Deal Analysis'!$E$23,'Advanced Deal Analysis'!$D$15)</f>
        <v>-782.53095218560145</v>
      </c>
      <c r="F155" s="39">
        <f t="shared" si="2"/>
        <v>178335.26480202182</v>
      </c>
    </row>
    <row r="156" spans="1:6">
      <c r="A156" s="31"/>
      <c r="B156" s="33">
        <v>154</v>
      </c>
      <c r="C156" s="6">
        <f>-PMT('Advanced Deal Analysis'!$C$10/'Advanced Deal Analysis'!$E$23,'Advanced Deal Analysis'!$C$23*'Advanced Deal Analysis'!$E$23,'Advanced Deal Analysis'!$D$15)</f>
        <v>1311.4837925870086</v>
      </c>
      <c r="D156" s="39">
        <f>PPMT('Advanced Deal Analysis'!$C$10/'Advanced Deal Analysis'!$E$23,B156, 'Advanced Deal Analysis'!$C$23*'Advanced Deal Analysis'!$E$23,'Advanced Deal Analysis'!$D$15)</f>
        <v>-531.26700907816303</v>
      </c>
      <c r="E156" s="39">
        <f>IPMT('Advanced Deal Analysis'!$C$10/'Advanced Deal Analysis'!$E$23, B156,'Advanced Deal Analysis'!$C$23*'Advanced Deal Analysis'!$E$23,'Advanced Deal Analysis'!$D$15)</f>
        <v>-780.2167835088452</v>
      </c>
      <c r="F156" s="39">
        <f t="shared" si="2"/>
        <v>177803.99779294364</v>
      </c>
    </row>
    <row r="157" spans="1:6">
      <c r="A157" s="31"/>
      <c r="B157" s="33">
        <v>155</v>
      </c>
      <c r="C157" s="6">
        <f>-PMT('Advanced Deal Analysis'!$C$10/'Advanced Deal Analysis'!$E$23,'Advanced Deal Analysis'!$C$23*'Advanced Deal Analysis'!$E$23,'Advanced Deal Analysis'!$D$15)</f>
        <v>1311.4837925870086</v>
      </c>
      <c r="D157" s="39">
        <f>PPMT('Advanced Deal Analysis'!$C$10/'Advanced Deal Analysis'!$E$23,B157, 'Advanced Deal Analysis'!$C$23*'Advanced Deal Analysis'!$E$23,'Advanced Deal Analysis'!$D$15)</f>
        <v>-533.59130224288003</v>
      </c>
      <c r="E157" s="39">
        <f>IPMT('Advanced Deal Analysis'!$C$10/'Advanced Deal Analysis'!$E$23, B157,'Advanced Deal Analysis'!$C$23*'Advanced Deal Analysis'!$E$23,'Advanced Deal Analysis'!$D$15)</f>
        <v>-777.89249034412853</v>
      </c>
      <c r="F157" s="39">
        <f t="shared" si="2"/>
        <v>177270.40649070076</v>
      </c>
    </row>
    <row r="158" spans="1:6">
      <c r="A158" s="34" t="s">
        <v>88</v>
      </c>
      <c r="B158" s="35">
        <v>156</v>
      </c>
      <c r="C158" s="6">
        <f>-PMT('Advanced Deal Analysis'!$C$10/'Advanced Deal Analysis'!$E$23,'Advanced Deal Analysis'!$C$23*'Advanced Deal Analysis'!$E$23,'Advanced Deal Analysis'!$D$15)</f>
        <v>1311.4837925870086</v>
      </c>
      <c r="D158" s="39">
        <f>PPMT('Advanced Deal Analysis'!$C$10/'Advanced Deal Analysis'!$E$23,B158, 'Advanced Deal Analysis'!$C$23*'Advanced Deal Analysis'!$E$23,'Advanced Deal Analysis'!$D$15)</f>
        <v>-535.92576419019269</v>
      </c>
      <c r="E158" s="39">
        <f>IPMT('Advanced Deal Analysis'!$C$10/'Advanced Deal Analysis'!$E$23, B158,'Advanced Deal Analysis'!$C$23*'Advanced Deal Analysis'!$E$23,'Advanced Deal Analysis'!$D$15)</f>
        <v>-775.55802839681587</v>
      </c>
      <c r="F158" s="39">
        <f t="shared" si="2"/>
        <v>176734.48072651058</v>
      </c>
    </row>
    <row r="159" spans="1:6">
      <c r="A159" s="31"/>
      <c r="B159" s="33">
        <v>157</v>
      </c>
      <c r="C159" s="6">
        <f>-PMT('Advanced Deal Analysis'!$C$10/'Advanced Deal Analysis'!$E$23,'Advanced Deal Analysis'!$C$23*'Advanced Deal Analysis'!$E$23,'Advanced Deal Analysis'!$D$15)</f>
        <v>1311.4837925870086</v>
      </c>
      <c r="D159" s="39">
        <f>PPMT('Advanced Deal Analysis'!$C$10/'Advanced Deal Analysis'!$E$23,B159, 'Advanced Deal Analysis'!$C$23*'Advanced Deal Analysis'!$E$23,'Advanced Deal Analysis'!$D$15)</f>
        <v>-538.27043940852479</v>
      </c>
      <c r="E159" s="39">
        <f>IPMT('Advanced Deal Analysis'!$C$10/'Advanced Deal Analysis'!$E$23, B159,'Advanced Deal Analysis'!$C$23*'Advanced Deal Analysis'!$E$23,'Advanced Deal Analysis'!$D$15)</f>
        <v>-773.21335317848377</v>
      </c>
      <c r="F159" s="39">
        <f t="shared" si="2"/>
        <v>176196.21028710206</v>
      </c>
    </row>
    <row r="160" spans="1:6">
      <c r="A160" s="31"/>
      <c r="B160" s="33">
        <v>158</v>
      </c>
      <c r="C160" s="6">
        <f>-PMT('Advanced Deal Analysis'!$C$10/'Advanced Deal Analysis'!$E$23,'Advanced Deal Analysis'!$C$23*'Advanced Deal Analysis'!$E$23,'Advanced Deal Analysis'!$D$15)</f>
        <v>1311.4837925870086</v>
      </c>
      <c r="D160" s="39">
        <f>PPMT('Advanced Deal Analysis'!$C$10/'Advanced Deal Analysis'!$E$23,B160, 'Advanced Deal Analysis'!$C$23*'Advanced Deal Analysis'!$E$23,'Advanced Deal Analysis'!$D$15)</f>
        <v>-540.62537258093698</v>
      </c>
      <c r="E160" s="39">
        <f>IPMT('Advanced Deal Analysis'!$C$10/'Advanced Deal Analysis'!$E$23, B160,'Advanced Deal Analysis'!$C$23*'Advanced Deal Analysis'!$E$23,'Advanced Deal Analysis'!$D$15)</f>
        <v>-770.85842000607158</v>
      </c>
      <c r="F160" s="39">
        <f t="shared" si="2"/>
        <v>175655.58491452111</v>
      </c>
    </row>
    <row r="161" spans="1:6">
      <c r="A161" s="31"/>
      <c r="B161" s="33">
        <v>159</v>
      </c>
      <c r="C161" s="6">
        <f>-PMT('Advanced Deal Analysis'!$C$10/'Advanced Deal Analysis'!$E$23,'Advanced Deal Analysis'!$C$23*'Advanced Deal Analysis'!$E$23,'Advanced Deal Analysis'!$D$15)</f>
        <v>1311.4837925870086</v>
      </c>
      <c r="D161" s="39">
        <f>PPMT('Advanced Deal Analysis'!$C$10/'Advanced Deal Analysis'!$E$23,B161, 'Advanced Deal Analysis'!$C$23*'Advanced Deal Analysis'!$E$23,'Advanced Deal Analysis'!$D$15)</f>
        <v>-542.99060858597863</v>
      </c>
      <c r="E161" s="39">
        <f>IPMT('Advanced Deal Analysis'!$C$10/'Advanced Deal Analysis'!$E$23, B161,'Advanced Deal Analysis'!$C$23*'Advanced Deal Analysis'!$E$23,'Advanced Deal Analysis'!$D$15)</f>
        <v>-768.49318400103004</v>
      </c>
      <c r="F161" s="39">
        <f t="shared" si="2"/>
        <v>175112.59430593514</v>
      </c>
    </row>
    <row r="162" spans="1:6">
      <c r="A162" s="31"/>
      <c r="B162" s="33">
        <v>160</v>
      </c>
      <c r="C162" s="6">
        <f>-PMT('Advanced Deal Analysis'!$C$10/'Advanced Deal Analysis'!$E$23,'Advanced Deal Analysis'!$C$23*'Advanced Deal Analysis'!$E$23,'Advanced Deal Analysis'!$D$15)</f>
        <v>1311.4837925870086</v>
      </c>
      <c r="D162" s="39">
        <f>PPMT('Advanced Deal Analysis'!$C$10/'Advanced Deal Analysis'!$E$23,B162, 'Advanced Deal Analysis'!$C$23*'Advanced Deal Analysis'!$E$23,'Advanced Deal Analysis'!$D$15)</f>
        <v>-545.36619249854243</v>
      </c>
      <c r="E162" s="39">
        <f>IPMT('Advanced Deal Analysis'!$C$10/'Advanced Deal Analysis'!$E$23, B162,'Advanced Deal Analysis'!$C$23*'Advanced Deal Analysis'!$E$23,'Advanced Deal Analysis'!$D$15)</f>
        <v>-766.11760008846602</v>
      </c>
      <c r="F162" s="39">
        <f t="shared" si="2"/>
        <v>174567.22811343661</v>
      </c>
    </row>
    <row r="163" spans="1:6">
      <c r="A163" s="31"/>
      <c r="B163" s="33">
        <v>161</v>
      </c>
      <c r="C163" s="6">
        <f>-PMT('Advanced Deal Analysis'!$C$10/'Advanced Deal Analysis'!$E$23,'Advanced Deal Analysis'!$C$23*'Advanced Deal Analysis'!$E$23,'Advanced Deal Analysis'!$D$15)</f>
        <v>1311.4837925870086</v>
      </c>
      <c r="D163" s="39">
        <f>PPMT('Advanced Deal Analysis'!$C$10/'Advanced Deal Analysis'!$E$23,B163, 'Advanced Deal Analysis'!$C$23*'Advanced Deal Analysis'!$E$23,'Advanced Deal Analysis'!$D$15)</f>
        <v>-547.75216959072338</v>
      </c>
      <c r="E163" s="39">
        <f>IPMT('Advanced Deal Analysis'!$C$10/'Advanced Deal Analysis'!$E$23, B163,'Advanced Deal Analysis'!$C$23*'Advanced Deal Analysis'!$E$23,'Advanced Deal Analysis'!$D$15)</f>
        <v>-763.73162299628507</v>
      </c>
      <c r="F163" s="39">
        <f t="shared" si="2"/>
        <v>174019.47594384587</v>
      </c>
    </row>
    <row r="164" spans="1:6">
      <c r="A164" s="31"/>
      <c r="B164" s="33">
        <v>162</v>
      </c>
      <c r="C164" s="6">
        <f>-PMT('Advanced Deal Analysis'!$C$10/'Advanced Deal Analysis'!$E$23,'Advanced Deal Analysis'!$C$23*'Advanced Deal Analysis'!$E$23,'Advanced Deal Analysis'!$D$15)</f>
        <v>1311.4837925870086</v>
      </c>
      <c r="D164" s="39">
        <f>PPMT('Advanced Deal Analysis'!$C$10/'Advanced Deal Analysis'!$E$23,B164, 'Advanced Deal Analysis'!$C$23*'Advanced Deal Analysis'!$E$23,'Advanced Deal Analysis'!$D$15)</f>
        <v>-550.14858533268284</v>
      </c>
      <c r="E164" s="39">
        <f>IPMT('Advanced Deal Analysis'!$C$10/'Advanced Deal Analysis'!$E$23, B164,'Advanced Deal Analysis'!$C$23*'Advanced Deal Analysis'!$E$23,'Advanced Deal Analysis'!$D$15)</f>
        <v>-761.33520725432584</v>
      </c>
      <c r="F164" s="39">
        <f t="shared" si="2"/>
        <v>173469.3273585132</v>
      </c>
    </row>
    <row r="165" spans="1:6">
      <c r="A165" s="31"/>
      <c r="B165" s="33">
        <v>163</v>
      </c>
      <c r="C165" s="6">
        <f>-PMT('Advanced Deal Analysis'!$C$10/'Advanced Deal Analysis'!$E$23,'Advanced Deal Analysis'!$C$23*'Advanced Deal Analysis'!$E$23,'Advanced Deal Analysis'!$D$15)</f>
        <v>1311.4837925870086</v>
      </c>
      <c r="D165" s="39">
        <f>PPMT('Advanced Deal Analysis'!$C$10/'Advanced Deal Analysis'!$E$23,B165, 'Advanced Deal Analysis'!$C$23*'Advanced Deal Analysis'!$E$23,'Advanced Deal Analysis'!$D$15)</f>
        <v>-552.55548539351332</v>
      </c>
      <c r="E165" s="39">
        <f>IPMT('Advanced Deal Analysis'!$C$10/'Advanced Deal Analysis'!$E$23, B165,'Advanced Deal Analysis'!$C$23*'Advanced Deal Analysis'!$E$23,'Advanced Deal Analysis'!$D$15)</f>
        <v>-758.92830719349502</v>
      </c>
      <c r="F165" s="39">
        <f t="shared" si="2"/>
        <v>172916.77187311969</v>
      </c>
    </row>
    <row r="166" spans="1:6">
      <c r="A166" s="31"/>
      <c r="B166" s="33">
        <v>164</v>
      </c>
      <c r="C166" s="6">
        <f>-PMT('Advanced Deal Analysis'!$C$10/'Advanced Deal Analysis'!$E$23,'Advanced Deal Analysis'!$C$23*'Advanced Deal Analysis'!$E$23,'Advanced Deal Analysis'!$D$15)</f>
        <v>1311.4837925870086</v>
      </c>
      <c r="D166" s="39">
        <f>PPMT('Advanced Deal Analysis'!$C$10/'Advanced Deal Analysis'!$E$23,B166, 'Advanced Deal Analysis'!$C$23*'Advanced Deal Analysis'!$E$23,'Advanced Deal Analysis'!$D$15)</f>
        <v>-554.97291564210991</v>
      </c>
      <c r="E166" s="39">
        <f>IPMT('Advanced Deal Analysis'!$C$10/'Advanced Deal Analysis'!$E$23, B166,'Advanced Deal Analysis'!$C$23*'Advanced Deal Analysis'!$E$23,'Advanced Deal Analysis'!$D$15)</f>
        <v>-756.51087694489854</v>
      </c>
      <c r="F166" s="39">
        <f t="shared" si="2"/>
        <v>172361.79895747759</v>
      </c>
    </row>
    <row r="167" spans="1:6">
      <c r="A167" s="31"/>
      <c r="B167" s="33">
        <v>165</v>
      </c>
      <c r="C167" s="6">
        <f>-PMT('Advanced Deal Analysis'!$C$10/'Advanced Deal Analysis'!$E$23,'Advanced Deal Analysis'!$C$23*'Advanced Deal Analysis'!$E$23,'Advanced Deal Analysis'!$D$15)</f>
        <v>1311.4837925870086</v>
      </c>
      <c r="D167" s="39">
        <f>PPMT('Advanced Deal Analysis'!$C$10/'Advanced Deal Analysis'!$E$23,B167, 'Advanced Deal Analysis'!$C$23*'Advanced Deal Analysis'!$E$23,'Advanced Deal Analysis'!$D$15)</f>
        <v>-557.40092214804417</v>
      </c>
      <c r="E167" s="39">
        <f>IPMT('Advanced Deal Analysis'!$C$10/'Advanced Deal Analysis'!$E$23, B167,'Advanced Deal Analysis'!$C$23*'Advanced Deal Analysis'!$E$23,'Advanced Deal Analysis'!$D$15)</f>
        <v>-754.08287043896439</v>
      </c>
      <c r="F167" s="39">
        <f t="shared" si="2"/>
        <v>171804.39803532953</v>
      </c>
    </row>
    <row r="168" spans="1:6">
      <c r="A168" s="31"/>
      <c r="B168" s="33">
        <v>166</v>
      </c>
      <c r="C168" s="6">
        <f>-PMT('Advanced Deal Analysis'!$C$10/'Advanced Deal Analysis'!$E$23,'Advanced Deal Analysis'!$C$23*'Advanced Deal Analysis'!$E$23,'Advanced Deal Analysis'!$D$15)</f>
        <v>1311.4837925870086</v>
      </c>
      <c r="D168" s="39">
        <f>PPMT('Advanced Deal Analysis'!$C$10/'Advanced Deal Analysis'!$E$23,B168, 'Advanced Deal Analysis'!$C$23*'Advanced Deal Analysis'!$E$23,'Advanced Deal Analysis'!$D$15)</f>
        <v>-559.83955118244194</v>
      </c>
      <c r="E168" s="39">
        <f>IPMT('Advanced Deal Analysis'!$C$10/'Advanced Deal Analysis'!$E$23, B168,'Advanced Deal Analysis'!$C$23*'Advanced Deal Analysis'!$E$23,'Advanced Deal Analysis'!$D$15)</f>
        <v>-751.64424140456663</v>
      </c>
      <c r="F168" s="39">
        <f t="shared" si="2"/>
        <v>171244.5584841471</v>
      </c>
    </row>
    <row r="169" spans="1:6">
      <c r="A169" s="31"/>
      <c r="B169" s="33">
        <v>167</v>
      </c>
      <c r="C169" s="6">
        <f>-PMT('Advanced Deal Analysis'!$C$10/'Advanced Deal Analysis'!$E$23,'Advanced Deal Analysis'!$C$23*'Advanced Deal Analysis'!$E$23,'Advanced Deal Analysis'!$D$15)</f>
        <v>1311.4837925870086</v>
      </c>
      <c r="D169" s="39">
        <f>PPMT('Advanced Deal Analysis'!$C$10/'Advanced Deal Analysis'!$E$23,B169, 'Advanced Deal Analysis'!$C$23*'Advanced Deal Analysis'!$E$23,'Advanced Deal Analysis'!$D$15)</f>
        <v>-562.28884921886504</v>
      </c>
      <c r="E169" s="39">
        <f>IPMT('Advanced Deal Analysis'!$C$10/'Advanced Deal Analysis'!$E$23, B169,'Advanced Deal Analysis'!$C$23*'Advanced Deal Analysis'!$E$23,'Advanced Deal Analysis'!$D$15)</f>
        <v>-749.19494336814353</v>
      </c>
      <c r="F169" s="39">
        <f t="shared" si="2"/>
        <v>170682.26963492823</v>
      </c>
    </row>
    <row r="170" spans="1:6">
      <c r="A170" s="34" t="s">
        <v>89</v>
      </c>
      <c r="B170" s="35">
        <v>168</v>
      </c>
      <c r="C170" s="6">
        <f>-PMT('Advanced Deal Analysis'!$C$10/'Advanced Deal Analysis'!$E$23,'Advanced Deal Analysis'!$C$23*'Advanced Deal Analysis'!$E$23,'Advanced Deal Analysis'!$D$15)</f>
        <v>1311.4837925870086</v>
      </c>
      <c r="D170" s="39">
        <f>PPMT('Advanced Deal Analysis'!$C$10/'Advanced Deal Analysis'!$E$23,B170, 'Advanced Deal Analysis'!$C$23*'Advanced Deal Analysis'!$E$23,'Advanced Deal Analysis'!$D$15)</f>
        <v>-564.74886293419752</v>
      </c>
      <c r="E170" s="39">
        <f>IPMT('Advanced Deal Analysis'!$C$10/'Advanced Deal Analysis'!$E$23, B170,'Advanced Deal Analysis'!$C$23*'Advanced Deal Analysis'!$E$23,'Advanced Deal Analysis'!$D$15)</f>
        <v>-746.73492965281093</v>
      </c>
      <c r="F170" s="39">
        <f t="shared" si="2"/>
        <v>170117.52077199402</v>
      </c>
    </row>
    <row r="171" spans="1:6">
      <c r="A171" s="31"/>
      <c r="B171" s="33">
        <v>169</v>
      </c>
      <c r="C171" s="6">
        <f>-PMT('Advanced Deal Analysis'!$C$10/'Advanced Deal Analysis'!$E$23,'Advanced Deal Analysis'!$C$23*'Advanced Deal Analysis'!$E$23,'Advanced Deal Analysis'!$D$15)</f>
        <v>1311.4837925870086</v>
      </c>
      <c r="D171" s="39">
        <f>PPMT('Advanced Deal Analysis'!$C$10/'Advanced Deal Analysis'!$E$23,B171, 'Advanced Deal Analysis'!$C$23*'Advanced Deal Analysis'!$E$23,'Advanced Deal Analysis'!$D$15)</f>
        <v>-567.21963920953465</v>
      </c>
      <c r="E171" s="39">
        <f>IPMT('Advanced Deal Analysis'!$C$10/'Advanced Deal Analysis'!$E$23, B171,'Advanced Deal Analysis'!$C$23*'Advanced Deal Analysis'!$E$23,'Advanced Deal Analysis'!$D$15)</f>
        <v>-744.2641533774738</v>
      </c>
      <c r="F171" s="39">
        <f t="shared" si="2"/>
        <v>169550.30113278449</v>
      </c>
    </row>
    <row r="172" spans="1:6">
      <c r="A172" s="31"/>
      <c r="B172" s="33">
        <v>170</v>
      </c>
      <c r="C172" s="6">
        <f>-PMT('Advanced Deal Analysis'!$C$10/'Advanced Deal Analysis'!$E$23,'Advanced Deal Analysis'!$C$23*'Advanced Deal Analysis'!$E$23,'Advanced Deal Analysis'!$D$15)</f>
        <v>1311.4837925870086</v>
      </c>
      <c r="D172" s="39">
        <f>PPMT('Advanced Deal Analysis'!$C$10/'Advanced Deal Analysis'!$E$23,B172, 'Advanced Deal Analysis'!$C$23*'Advanced Deal Analysis'!$E$23,'Advanced Deal Analysis'!$D$15)</f>
        <v>-569.7012251310764</v>
      </c>
      <c r="E172" s="39">
        <f>IPMT('Advanced Deal Analysis'!$C$10/'Advanced Deal Analysis'!$E$23, B172,'Advanced Deal Analysis'!$C$23*'Advanced Deal Analysis'!$E$23,'Advanced Deal Analysis'!$D$15)</f>
        <v>-741.78256745593194</v>
      </c>
      <c r="F172" s="39">
        <f t="shared" si="2"/>
        <v>168980.59990765341</v>
      </c>
    </row>
    <row r="173" spans="1:6">
      <c r="A173" s="31"/>
      <c r="B173" s="33">
        <v>171</v>
      </c>
      <c r="C173" s="6">
        <f>-PMT('Advanced Deal Analysis'!$C$10/'Advanced Deal Analysis'!$E$23,'Advanced Deal Analysis'!$C$23*'Advanced Deal Analysis'!$E$23,'Advanced Deal Analysis'!$D$15)</f>
        <v>1311.4837925870086</v>
      </c>
      <c r="D173" s="39">
        <f>PPMT('Advanced Deal Analysis'!$C$10/'Advanced Deal Analysis'!$E$23,B173, 'Advanced Deal Analysis'!$C$23*'Advanced Deal Analysis'!$E$23,'Advanced Deal Analysis'!$D$15)</f>
        <v>-572.19366799102488</v>
      </c>
      <c r="E173" s="39">
        <f>IPMT('Advanced Deal Analysis'!$C$10/'Advanced Deal Analysis'!$E$23, B173,'Advanced Deal Analysis'!$C$23*'Advanced Deal Analysis'!$E$23,'Advanced Deal Analysis'!$D$15)</f>
        <v>-739.29012459598368</v>
      </c>
      <c r="F173" s="39">
        <f t="shared" si="2"/>
        <v>168408.40623966238</v>
      </c>
    </row>
    <row r="174" spans="1:6">
      <c r="A174" s="31"/>
      <c r="B174" s="33">
        <v>172</v>
      </c>
      <c r="C174" s="6">
        <f>-PMT('Advanced Deal Analysis'!$C$10/'Advanced Deal Analysis'!$E$23,'Advanced Deal Analysis'!$C$23*'Advanced Deal Analysis'!$E$23,'Advanced Deal Analysis'!$D$15)</f>
        <v>1311.4837925870086</v>
      </c>
      <c r="D174" s="39">
        <f>PPMT('Advanced Deal Analysis'!$C$10/'Advanced Deal Analysis'!$E$23,B174, 'Advanced Deal Analysis'!$C$23*'Advanced Deal Analysis'!$E$23,'Advanced Deal Analysis'!$D$15)</f>
        <v>-574.69701528848555</v>
      </c>
      <c r="E174" s="39">
        <f>IPMT('Advanced Deal Analysis'!$C$10/'Advanced Deal Analysis'!$E$23, B174,'Advanced Deal Analysis'!$C$23*'Advanced Deal Analysis'!$E$23,'Advanced Deal Analysis'!$D$15)</f>
        <v>-736.78677729852291</v>
      </c>
      <c r="F174" s="39">
        <f t="shared" si="2"/>
        <v>167833.70922437389</v>
      </c>
    </row>
    <row r="175" spans="1:6">
      <c r="A175" s="31"/>
      <c r="B175" s="33">
        <v>173</v>
      </c>
      <c r="C175" s="6">
        <f>-PMT('Advanced Deal Analysis'!$C$10/'Advanced Deal Analysis'!$E$23,'Advanced Deal Analysis'!$C$23*'Advanced Deal Analysis'!$E$23,'Advanced Deal Analysis'!$D$15)</f>
        <v>1311.4837925870086</v>
      </c>
      <c r="D175" s="39">
        <f>PPMT('Advanced Deal Analysis'!$C$10/'Advanced Deal Analysis'!$E$23,B175, 'Advanced Deal Analysis'!$C$23*'Advanced Deal Analysis'!$E$23,'Advanced Deal Analysis'!$D$15)</f>
        <v>-577.21131473037281</v>
      </c>
      <c r="E175" s="39">
        <f>IPMT('Advanced Deal Analysis'!$C$10/'Advanced Deal Analysis'!$E$23, B175,'Advanced Deal Analysis'!$C$23*'Advanced Deal Analysis'!$E$23,'Advanced Deal Analysis'!$D$15)</f>
        <v>-734.27247785663565</v>
      </c>
      <c r="F175" s="39">
        <f t="shared" si="2"/>
        <v>167256.49790964351</v>
      </c>
    </row>
    <row r="176" spans="1:6">
      <c r="A176" s="31"/>
      <c r="B176" s="33">
        <v>174</v>
      </c>
      <c r="C176" s="6">
        <f>-PMT('Advanced Deal Analysis'!$C$10/'Advanced Deal Analysis'!$E$23,'Advanced Deal Analysis'!$C$23*'Advanced Deal Analysis'!$E$23,'Advanced Deal Analysis'!$D$15)</f>
        <v>1311.4837925870086</v>
      </c>
      <c r="D176" s="39">
        <f>PPMT('Advanced Deal Analysis'!$C$10/'Advanced Deal Analysis'!$E$23,B176, 'Advanced Deal Analysis'!$C$23*'Advanced Deal Analysis'!$E$23,'Advanced Deal Analysis'!$D$15)</f>
        <v>-579.73661423231817</v>
      </c>
      <c r="E176" s="39">
        <f>IPMT('Advanced Deal Analysis'!$C$10/'Advanced Deal Analysis'!$E$23, B176,'Advanced Deal Analysis'!$C$23*'Advanced Deal Analysis'!$E$23,'Advanced Deal Analysis'!$D$15)</f>
        <v>-731.74717835469028</v>
      </c>
      <c r="F176" s="39">
        <f t="shared" si="2"/>
        <v>166676.76129541118</v>
      </c>
    </row>
    <row r="177" spans="1:6">
      <c r="A177" s="31"/>
      <c r="B177" s="33">
        <v>175</v>
      </c>
      <c r="C177" s="6">
        <f>-PMT('Advanced Deal Analysis'!$C$10/'Advanced Deal Analysis'!$E$23,'Advanced Deal Analysis'!$C$23*'Advanced Deal Analysis'!$E$23,'Advanced Deal Analysis'!$D$15)</f>
        <v>1311.4837925870086</v>
      </c>
      <c r="D177" s="39">
        <f>PPMT('Advanced Deal Analysis'!$C$10/'Advanced Deal Analysis'!$E$23,B177, 'Advanced Deal Analysis'!$C$23*'Advanced Deal Analysis'!$E$23,'Advanced Deal Analysis'!$D$15)</f>
        <v>-582.27296191958453</v>
      </c>
      <c r="E177" s="39">
        <f>IPMT('Advanced Deal Analysis'!$C$10/'Advanced Deal Analysis'!$E$23, B177,'Advanced Deal Analysis'!$C$23*'Advanced Deal Analysis'!$E$23,'Advanced Deal Analysis'!$D$15)</f>
        <v>-729.21083066742415</v>
      </c>
      <c r="F177" s="39">
        <f t="shared" si="2"/>
        <v>166094.48833349161</v>
      </c>
    </row>
    <row r="178" spans="1:6">
      <c r="A178" s="31"/>
      <c r="B178" s="33">
        <v>176</v>
      </c>
      <c r="C178" s="6">
        <f>-PMT('Advanced Deal Analysis'!$C$10/'Advanced Deal Analysis'!$E$23,'Advanced Deal Analysis'!$C$23*'Advanced Deal Analysis'!$E$23,'Advanced Deal Analysis'!$D$15)</f>
        <v>1311.4837925870086</v>
      </c>
      <c r="D178" s="39">
        <f>PPMT('Advanced Deal Analysis'!$C$10/'Advanced Deal Analysis'!$E$23,B178, 'Advanced Deal Analysis'!$C$23*'Advanced Deal Analysis'!$E$23,'Advanced Deal Analysis'!$D$15)</f>
        <v>-584.82040612798266</v>
      </c>
      <c r="E178" s="39">
        <f>IPMT('Advanced Deal Analysis'!$C$10/'Advanced Deal Analysis'!$E$23, B178,'Advanced Deal Analysis'!$C$23*'Advanced Deal Analysis'!$E$23,'Advanced Deal Analysis'!$D$15)</f>
        <v>-726.66338645902579</v>
      </c>
      <c r="F178" s="39">
        <f t="shared" si="2"/>
        <v>165509.66792736363</v>
      </c>
    </row>
    <row r="179" spans="1:6">
      <c r="A179" s="31"/>
      <c r="B179" s="33">
        <v>177</v>
      </c>
      <c r="C179" s="6">
        <f>-PMT('Advanced Deal Analysis'!$C$10/'Advanced Deal Analysis'!$E$23,'Advanced Deal Analysis'!$C$23*'Advanced Deal Analysis'!$E$23,'Advanced Deal Analysis'!$D$15)</f>
        <v>1311.4837925870086</v>
      </c>
      <c r="D179" s="39">
        <f>PPMT('Advanced Deal Analysis'!$C$10/'Advanced Deal Analysis'!$E$23,B179, 'Advanced Deal Analysis'!$C$23*'Advanced Deal Analysis'!$E$23,'Advanced Deal Analysis'!$D$15)</f>
        <v>-587.3789954047927</v>
      </c>
      <c r="E179" s="39">
        <f>IPMT('Advanced Deal Analysis'!$C$10/'Advanced Deal Analysis'!$E$23, B179,'Advanced Deal Analysis'!$C$23*'Advanced Deal Analysis'!$E$23,'Advanced Deal Analysis'!$D$15)</f>
        <v>-724.10479718221575</v>
      </c>
      <c r="F179" s="39">
        <f t="shared" si="2"/>
        <v>164922.28893195884</v>
      </c>
    </row>
    <row r="180" spans="1:6">
      <c r="A180" s="31"/>
      <c r="B180" s="33">
        <v>178</v>
      </c>
      <c r="C180" s="6">
        <f>-PMT('Advanced Deal Analysis'!$C$10/'Advanced Deal Analysis'!$E$23,'Advanced Deal Analysis'!$C$23*'Advanced Deal Analysis'!$E$23,'Advanced Deal Analysis'!$D$15)</f>
        <v>1311.4837925870086</v>
      </c>
      <c r="D180" s="39">
        <f>PPMT('Advanced Deal Analysis'!$C$10/'Advanced Deal Analysis'!$E$23,B180, 'Advanced Deal Analysis'!$C$23*'Advanced Deal Analysis'!$E$23,'Advanced Deal Analysis'!$D$15)</f>
        <v>-589.94877850968862</v>
      </c>
      <c r="E180" s="39">
        <f>IPMT('Advanced Deal Analysis'!$C$10/'Advanced Deal Analysis'!$E$23, B180,'Advanced Deal Analysis'!$C$23*'Advanced Deal Analysis'!$E$23,'Advanced Deal Analysis'!$D$15)</f>
        <v>-721.53501407731983</v>
      </c>
      <c r="F180" s="39">
        <f t="shared" si="2"/>
        <v>164332.34015344916</v>
      </c>
    </row>
    <row r="181" spans="1:6">
      <c r="A181" s="31"/>
      <c r="B181" s="33">
        <v>179</v>
      </c>
      <c r="C181" s="6">
        <f>-PMT('Advanced Deal Analysis'!$C$10/'Advanced Deal Analysis'!$E$23,'Advanced Deal Analysis'!$C$23*'Advanced Deal Analysis'!$E$23,'Advanced Deal Analysis'!$D$15)</f>
        <v>1311.4837925870086</v>
      </c>
      <c r="D181" s="39">
        <f>PPMT('Advanced Deal Analysis'!$C$10/'Advanced Deal Analysis'!$E$23,B181, 'Advanced Deal Analysis'!$C$23*'Advanced Deal Analysis'!$E$23,'Advanced Deal Analysis'!$D$15)</f>
        <v>-592.52980441566854</v>
      </c>
      <c r="E181" s="39">
        <f>IPMT('Advanced Deal Analysis'!$C$10/'Advanced Deal Analysis'!$E$23, B181,'Advanced Deal Analysis'!$C$23*'Advanced Deal Analysis'!$E$23,'Advanced Deal Analysis'!$D$15)</f>
        <v>-718.95398817134003</v>
      </c>
      <c r="F181" s="39">
        <f t="shared" si="2"/>
        <v>163739.81034903348</v>
      </c>
    </row>
    <row r="182" spans="1:6">
      <c r="A182" s="34" t="s">
        <v>90</v>
      </c>
      <c r="B182" s="35">
        <v>180</v>
      </c>
      <c r="C182" s="6">
        <f>-PMT('Advanced Deal Analysis'!$C$10/'Advanced Deal Analysis'!$E$23,'Advanced Deal Analysis'!$C$23*'Advanced Deal Analysis'!$E$23,'Advanced Deal Analysis'!$D$15)</f>
        <v>1311.4837925870086</v>
      </c>
      <c r="D182" s="39">
        <f>PPMT('Advanced Deal Analysis'!$C$10/'Advanced Deal Analysis'!$E$23,B182, 'Advanced Deal Analysis'!$C$23*'Advanced Deal Analysis'!$E$23,'Advanced Deal Analysis'!$D$15)</f>
        <v>-595.12212230998705</v>
      </c>
      <c r="E182" s="39">
        <f>IPMT('Advanced Deal Analysis'!$C$10/'Advanced Deal Analysis'!$E$23, B182,'Advanced Deal Analysis'!$C$23*'Advanced Deal Analysis'!$E$23,'Advanced Deal Analysis'!$D$15)</f>
        <v>-716.3616702770214</v>
      </c>
      <c r="F182" s="39">
        <f t="shared" si="2"/>
        <v>163144.68822672349</v>
      </c>
    </row>
    <row r="183" spans="1:6">
      <c r="A183" s="31"/>
      <c r="B183" s="33">
        <v>181</v>
      </c>
      <c r="C183" s="6">
        <f>-PMT('Advanced Deal Analysis'!$C$10/'Advanced Deal Analysis'!$E$23,'Advanced Deal Analysis'!$C$23*'Advanced Deal Analysis'!$E$23,'Advanced Deal Analysis'!$D$15)</f>
        <v>1311.4837925870086</v>
      </c>
      <c r="D183" s="39">
        <f>PPMT('Advanced Deal Analysis'!$C$10/'Advanced Deal Analysis'!$E$23,B183, 'Advanced Deal Analysis'!$C$23*'Advanced Deal Analysis'!$E$23,'Advanced Deal Analysis'!$D$15)</f>
        <v>-597.72578159509328</v>
      </c>
      <c r="E183" s="39">
        <f>IPMT('Advanced Deal Analysis'!$C$10/'Advanced Deal Analysis'!$E$23, B183,'Advanced Deal Analysis'!$C$23*'Advanced Deal Analysis'!$E$23,'Advanced Deal Analysis'!$D$15)</f>
        <v>-713.75801099191517</v>
      </c>
      <c r="F183" s="39">
        <f t="shared" si="2"/>
        <v>162546.96244512839</v>
      </c>
    </row>
    <row r="184" spans="1:6">
      <c r="A184" s="31"/>
      <c r="B184" s="33">
        <v>182</v>
      </c>
      <c r="C184" s="6">
        <f>-PMT('Advanced Deal Analysis'!$C$10/'Advanced Deal Analysis'!$E$23,'Advanced Deal Analysis'!$C$23*'Advanced Deal Analysis'!$E$23,'Advanced Deal Analysis'!$D$15)</f>
        <v>1311.4837925870086</v>
      </c>
      <c r="D184" s="39">
        <f>PPMT('Advanced Deal Analysis'!$C$10/'Advanced Deal Analysis'!$E$23,B184, 'Advanced Deal Analysis'!$C$23*'Advanced Deal Analysis'!$E$23,'Advanced Deal Analysis'!$D$15)</f>
        <v>-600.34083188957175</v>
      </c>
      <c r="E184" s="39">
        <f>IPMT('Advanced Deal Analysis'!$C$10/'Advanced Deal Analysis'!$E$23, B184,'Advanced Deal Analysis'!$C$23*'Advanced Deal Analysis'!$E$23,'Advanced Deal Analysis'!$D$15)</f>
        <v>-711.14296069743671</v>
      </c>
      <c r="F184" s="39">
        <f t="shared" si="2"/>
        <v>161946.62161323882</v>
      </c>
    </row>
    <row r="185" spans="1:6">
      <c r="A185" s="31"/>
      <c r="B185" s="33">
        <v>183</v>
      </c>
      <c r="C185" s="6">
        <f>-PMT('Advanced Deal Analysis'!$C$10/'Advanced Deal Analysis'!$E$23,'Advanced Deal Analysis'!$C$23*'Advanced Deal Analysis'!$E$23,'Advanced Deal Analysis'!$D$15)</f>
        <v>1311.4837925870086</v>
      </c>
      <c r="D185" s="39">
        <f>PPMT('Advanced Deal Analysis'!$C$10/'Advanced Deal Analysis'!$E$23,B185, 'Advanced Deal Analysis'!$C$23*'Advanced Deal Analysis'!$E$23,'Advanced Deal Analysis'!$D$15)</f>
        <v>-602.96732302908867</v>
      </c>
      <c r="E185" s="39">
        <f>IPMT('Advanced Deal Analysis'!$C$10/'Advanced Deal Analysis'!$E$23, B185,'Advanced Deal Analysis'!$C$23*'Advanced Deal Analysis'!$E$23,'Advanced Deal Analysis'!$D$15)</f>
        <v>-708.51646955791978</v>
      </c>
      <c r="F185" s="39">
        <f t="shared" si="2"/>
        <v>161343.65429020973</v>
      </c>
    </row>
    <row r="186" spans="1:6">
      <c r="A186" s="31"/>
      <c r="B186" s="33">
        <v>184</v>
      </c>
      <c r="C186" s="6">
        <f>-PMT('Advanced Deal Analysis'!$C$10/'Advanced Deal Analysis'!$E$23,'Advanced Deal Analysis'!$C$23*'Advanced Deal Analysis'!$E$23,'Advanced Deal Analysis'!$D$15)</f>
        <v>1311.4837925870086</v>
      </c>
      <c r="D186" s="39">
        <f>PPMT('Advanced Deal Analysis'!$C$10/'Advanced Deal Analysis'!$E$23,B186, 'Advanced Deal Analysis'!$C$23*'Advanced Deal Analysis'!$E$23,'Advanced Deal Analysis'!$D$15)</f>
        <v>-605.60530506734096</v>
      </c>
      <c r="E186" s="39">
        <f>IPMT('Advanced Deal Analysis'!$C$10/'Advanced Deal Analysis'!$E$23, B186,'Advanced Deal Analysis'!$C$23*'Advanced Deal Analysis'!$E$23,'Advanced Deal Analysis'!$D$15)</f>
        <v>-705.87848751966749</v>
      </c>
      <c r="F186" s="39">
        <f t="shared" si="2"/>
        <v>160738.04898514238</v>
      </c>
    </row>
    <row r="187" spans="1:6">
      <c r="A187" s="31"/>
      <c r="B187" s="33">
        <v>185</v>
      </c>
      <c r="C187" s="6">
        <f>-PMT('Advanced Deal Analysis'!$C$10/'Advanced Deal Analysis'!$E$23,'Advanced Deal Analysis'!$C$23*'Advanced Deal Analysis'!$E$23,'Advanced Deal Analysis'!$D$15)</f>
        <v>1311.4837925870086</v>
      </c>
      <c r="D187" s="39">
        <f>PPMT('Advanced Deal Analysis'!$C$10/'Advanced Deal Analysis'!$E$23,B187, 'Advanced Deal Analysis'!$C$23*'Advanced Deal Analysis'!$E$23,'Advanced Deal Analysis'!$D$15)</f>
        <v>-608.25482827701057</v>
      </c>
      <c r="E187" s="39">
        <f>IPMT('Advanced Deal Analysis'!$C$10/'Advanced Deal Analysis'!$E$23, B187,'Advanced Deal Analysis'!$C$23*'Advanced Deal Analysis'!$E$23,'Advanced Deal Analysis'!$D$15)</f>
        <v>-703.2289643099981</v>
      </c>
      <c r="F187" s="39">
        <f t="shared" si="2"/>
        <v>160129.79415686536</v>
      </c>
    </row>
    <row r="188" spans="1:6">
      <c r="A188" s="31"/>
      <c r="B188" s="33">
        <v>186</v>
      </c>
      <c r="C188" s="6">
        <f>-PMT('Advanced Deal Analysis'!$C$10/'Advanced Deal Analysis'!$E$23,'Advanced Deal Analysis'!$C$23*'Advanced Deal Analysis'!$E$23,'Advanced Deal Analysis'!$D$15)</f>
        <v>1311.4837925870086</v>
      </c>
      <c r="D188" s="39">
        <f>PPMT('Advanced Deal Analysis'!$C$10/'Advanced Deal Analysis'!$E$23,B188, 'Advanced Deal Analysis'!$C$23*'Advanced Deal Analysis'!$E$23,'Advanced Deal Analysis'!$D$15)</f>
        <v>-610.91594315072246</v>
      </c>
      <c r="E188" s="39">
        <f>IPMT('Advanced Deal Analysis'!$C$10/'Advanced Deal Analysis'!$E$23, B188,'Advanced Deal Analysis'!$C$23*'Advanced Deal Analysis'!$E$23,'Advanced Deal Analysis'!$D$15)</f>
        <v>-700.567849436286</v>
      </c>
      <c r="F188" s="39">
        <f t="shared" si="2"/>
        <v>159518.87821371463</v>
      </c>
    </row>
    <row r="189" spans="1:6">
      <c r="A189" s="31"/>
      <c r="B189" s="33">
        <v>187</v>
      </c>
      <c r="C189" s="6">
        <f>-PMT('Advanced Deal Analysis'!$C$10/'Advanced Deal Analysis'!$E$23,'Advanced Deal Analysis'!$C$23*'Advanced Deal Analysis'!$E$23,'Advanced Deal Analysis'!$D$15)</f>
        <v>1311.4837925870086</v>
      </c>
      <c r="D189" s="39">
        <f>PPMT('Advanced Deal Analysis'!$C$10/'Advanced Deal Analysis'!$E$23,B189, 'Advanced Deal Analysis'!$C$23*'Advanced Deal Analysis'!$E$23,'Advanced Deal Analysis'!$D$15)</f>
        <v>-613.58870040200691</v>
      </c>
      <c r="E189" s="39">
        <f>IPMT('Advanced Deal Analysis'!$C$10/'Advanced Deal Analysis'!$E$23, B189,'Advanced Deal Analysis'!$C$23*'Advanced Deal Analysis'!$E$23,'Advanced Deal Analysis'!$D$15)</f>
        <v>-697.89509218500166</v>
      </c>
      <c r="F189" s="39">
        <f t="shared" si="2"/>
        <v>158905.28951331263</v>
      </c>
    </row>
    <row r="190" spans="1:6">
      <c r="A190" s="31"/>
      <c r="B190" s="33">
        <v>188</v>
      </c>
      <c r="C190" s="6">
        <f>-PMT('Advanced Deal Analysis'!$C$10/'Advanced Deal Analysis'!$E$23,'Advanced Deal Analysis'!$C$23*'Advanced Deal Analysis'!$E$23,'Advanced Deal Analysis'!$D$15)</f>
        <v>1311.4837925870086</v>
      </c>
      <c r="D190" s="39">
        <f>PPMT('Advanced Deal Analysis'!$C$10/'Advanced Deal Analysis'!$E$23,B190, 'Advanced Deal Analysis'!$C$23*'Advanced Deal Analysis'!$E$23,'Advanced Deal Analysis'!$D$15)</f>
        <v>-616.27315096626569</v>
      </c>
      <c r="E190" s="39">
        <f>IPMT('Advanced Deal Analysis'!$C$10/'Advanced Deal Analysis'!$E$23, B190,'Advanced Deal Analysis'!$C$23*'Advanced Deal Analysis'!$E$23,'Advanced Deal Analysis'!$D$15)</f>
        <v>-695.21064162074276</v>
      </c>
      <c r="F190" s="39">
        <f t="shared" si="2"/>
        <v>158289.01636234636</v>
      </c>
    </row>
    <row r="191" spans="1:6">
      <c r="A191" s="31"/>
      <c r="B191" s="33">
        <v>189</v>
      </c>
      <c r="C191" s="6">
        <f>-PMT('Advanced Deal Analysis'!$C$10/'Advanced Deal Analysis'!$E$23,'Advanced Deal Analysis'!$C$23*'Advanced Deal Analysis'!$E$23,'Advanced Deal Analysis'!$D$15)</f>
        <v>1311.4837925870086</v>
      </c>
      <c r="D191" s="39">
        <f>PPMT('Advanced Deal Analysis'!$C$10/'Advanced Deal Analysis'!$E$23,B191, 'Advanced Deal Analysis'!$C$23*'Advanced Deal Analysis'!$E$23,'Advanced Deal Analysis'!$D$15)</f>
        <v>-618.96934600174313</v>
      </c>
      <c r="E191" s="39">
        <f>IPMT('Advanced Deal Analysis'!$C$10/'Advanced Deal Analysis'!$E$23, B191,'Advanced Deal Analysis'!$C$23*'Advanced Deal Analysis'!$E$23,'Advanced Deal Analysis'!$D$15)</f>
        <v>-692.51444658526543</v>
      </c>
      <c r="F191" s="39">
        <f t="shared" si="2"/>
        <v>157670.04701634462</v>
      </c>
    </row>
    <row r="192" spans="1:6">
      <c r="A192" s="31"/>
      <c r="B192" s="33">
        <v>190</v>
      </c>
      <c r="C192" s="6">
        <f>-PMT('Advanced Deal Analysis'!$C$10/'Advanced Deal Analysis'!$E$23,'Advanced Deal Analysis'!$C$23*'Advanced Deal Analysis'!$E$23,'Advanced Deal Analysis'!$D$15)</f>
        <v>1311.4837925870086</v>
      </c>
      <c r="D192" s="39">
        <f>PPMT('Advanced Deal Analysis'!$C$10/'Advanced Deal Analysis'!$E$23,B192, 'Advanced Deal Analysis'!$C$23*'Advanced Deal Analysis'!$E$23,'Advanced Deal Analysis'!$D$15)</f>
        <v>-621.67733689050078</v>
      </c>
      <c r="E192" s="39">
        <f>IPMT('Advanced Deal Analysis'!$C$10/'Advanced Deal Analysis'!$E$23, B192,'Advanced Deal Analysis'!$C$23*'Advanced Deal Analysis'!$E$23,'Advanced Deal Analysis'!$D$15)</f>
        <v>-689.8064556965079</v>
      </c>
      <c r="F192" s="39">
        <f t="shared" si="2"/>
        <v>157048.3696794541</v>
      </c>
    </row>
    <row r="193" spans="1:6">
      <c r="A193" s="31"/>
      <c r="B193" s="33">
        <v>191</v>
      </c>
      <c r="C193" s="6">
        <f>-PMT('Advanced Deal Analysis'!$C$10/'Advanced Deal Analysis'!$E$23,'Advanced Deal Analysis'!$C$23*'Advanced Deal Analysis'!$E$23,'Advanced Deal Analysis'!$D$15)</f>
        <v>1311.4837925870086</v>
      </c>
      <c r="D193" s="39">
        <f>PPMT('Advanced Deal Analysis'!$C$10/'Advanced Deal Analysis'!$E$23,B193, 'Advanced Deal Analysis'!$C$23*'Advanced Deal Analysis'!$E$23,'Advanced Deal Analysis'!$D$15)</f>
        <v>-624.39717523939657</v>
      </c>
      <c r="E193" s="39">
        <f>IPMT('Advanced Deal Analysis'!$C$10/'Advanced Deal Analysis'!$E$23, B193,'Advanced Deal Analysis'!$C$23*'Advanced Deal Analysis'!$E$23,'Advanced Deal Analysis'!$D$15)</f>
        <v>-687.08661734761199</v>
      </c>
      <c r="F193" s="39">
        <f t="shared" si="2"/>
        <v>156423.9725042147</v>
      </c>
    </row>
    <row r="194" spans="1:6">
      <c r="A194" s="34" t="s">
        <v>91</v>
      </c>
      <c r="B194" s="35">
        <v>192</v>
      </c>
      <c r="C194" s="6">
        <f>-PMT('Advanced Deal Analysis'!$C$10/'Advanced Deal Analysis'!$E$23,'Advanced Deal Analysis'!$C$23*'Advanced Deal Analysis'!$E$23,'Advanced Deal Analysis'!$D$15)</f>
        <v>1311.4837925870086</v>
      </c>
      <c r="D194" s="39">
        <f>PPMT('Advanced Deal Analysis'!$C$10/'Advanced Deal Analysis'!$E$23,B194, 'Advanced Deal Analysis'!$C$23*'Advanced Deal Analysis'!$E$23,'Advanced Deal Analysis'!$D$15)</f>
        <v>-627.12891288106891</v>
      </c>
      <c r="E194" s="39">
        <f>IPMT('Advanced Deal Analysis'!$C$10/'Advanced Deal Analysis'!$E$23, B194,'Advanced Deal Analysis'!$C$23*'Advanced Deal Analysis'!$E$23,'Advanced Deal Analysis'!$D$15)</f>
        <v>-684.35487970593954</v>
      </c>
      <c r="F194" s="39">
        <f t="shared" si="2"/>
        <v>155796.84359133363</v>
      </c>
    </row>
    <row r="195" spans="1:6">
      <c r="A195" s="31"/>
      <c r="B195" s="33">
        <v>193</v>
      </c>
      <c r="C195" s="6">
        <f>-PMT('Advanced Deal Analysis'!$C$10/'Advanced Deal Analysis'!$E$23,'Advanced Deal Analysis'!$C$23*'Advanced Deal Analysis'!$E$23,'Advanced Deal Analysis'!$D$15)</f>
        <v>1311.4837925870086</v>
      </c>
      <c r="D195" s="39">
        <f>PPMT('Advanced Deal Analysis'!$C$10/'Advanced Deal Analysis'!$E$23,B195, 'Advanced Deal Analysis'!$C$23*'Advanced Deal Analysis'!$E$23,'Advanced Deal Analysis'!$D$15)</f>
        <v>-629.8726018749237</v>
      </c>
      <c r="E195" s="39">
        <f>IPMT('Advanced Deal Analysis'!$C$10/'Advanced Deal Analysis'!$E$23, B195,'Advanced Deal Analysis'!$C$23*'Advanced Deal Analysis'!$E$23,'Advanced Deal Analysis'!$D$15)</f>
        <v>-681.61119071208486</v>
      </c>
      <c r="F195" s="39">
        <f t="shared" si="2"/>
        <v>155166.9709894587</v>
      </c>
    </row>
    <row r="196" spans="1:6">
      <c r="A196" s="31"/>
      <c r="B196" s="33">
        <v>194</v>
      </c>
      <c r="C196" s="6">
        <f>-PMT('Advanced Deal Analysis'!$C$10/'Advanced Deal Analysis'!$E$23,'Advanced Deal Analysis'!$C$23*'Advanced Deal Analysis'!$E$23,'Advanced Deal Analysis'!$D$15)</f>
        <v>1311.4837925870086</v>
      </c>
      <c r="D196" s="39">
        <f>PPMT('Advanced Deal Analysis'!$C$10/'Advanced Deal Analysis'!$E$23,B196, 'Advanced Deal Analysis'!$C$23*'Advanced Deal Analysis'!$E$23,'Advanced Deal Analysis'!$D$15)</f>
        <v>-632.62829450812649</v>
      </c>
      <c r="E196" s="39">
        <f>IPMT('Advanced Deal Analysis'!$C$10/'Advanced Deal Analysis'!$E$23, B196,'Advanced Deal Analysis'!$C$23*'Advanced Deal Analysis'!$E$23,'Advanced Deal Analysis'!$D$15)</f>
        <v>-678.85549807888196</v>
      </c>
      <c r="F196" s="39">
        <f t="shared" si="2"/>
        <v>154534.34269495058</v>
      </c>
    </row>
    <row r="197" spans="1:6">
      <c r="A197" s="31"/>
      <c r="B197" s="33">
        <v>195</v>
      </c>
      <c r="C197" s="6">
        <f>-PMT('Advanced Deal Analysis'!$C$10/'Advanced Deal Analysis'!$E$23,'Advanced Deal Analysis'!$C$23*'Advanced Deal Analysis'!$E$23,'Advanced Deal Analysis'!$D$15)</f>
        <v>1311.4837925870086</v>
      </c>
      <c r="D197" s="39">
        <f>PPMT('Advanced Deal Analysis'!$C$10/'Advanced Deal Analysis'!$E$23,B197, 'Advanced Deal Analysis'!$C$23*'Advanced Deal Analysis'!$E$23,'Advanced Deal Analysis'!$D$15)</f>
        <v>-635.39604329659949</v>
      </c>
      <c r="E197" s="39">
        <f>IPMT('Advanced Deal Analysis'!$C$10/'Advanced Deal Analysis'!$E$23, B197,'Advanced Deal Analysis'!$C$23*'Advanced Deal Analysis'!$E$23,'Advanced Deal Analysis'!$D$15)</f>
        <v>-676.08774929040896</v>
      </c>
      <c r="F197" s="39">
        <f t="shared" ref="F197:F260" si="3">F196+D197</f>
        <v>153898.94665165397</v>
      </c>
    </row>
    <row r="198" spans="1:6">
      <c r="A198" s="31"/>
      <c r="B198" s="33">
        <v>196</v>
      </c>
      <c r="C198" s="6">
        <f>-PMT('Advanced Deal Analysis'!$C$10/'Advanced Deal Analysis'!$E$23,'Advanced Deal Analysis'!$C$23*'Advanced Deal Analysis'!$E$23,'Advanced Deal Analysis'!$D$15)</f>
        <v>1311.4837925870086</v>
      </c>
      <c r="D198" s="39">
        <f>PPMT('Advanced Deal Analysis'!$C$10/'Advanced Deal Analysis'!$E$23,B198, 'Advanced Deal Analysis'!$C$23*'Advanced Deal Analysis'!$E$23,'Advanced Deal Analysis'!$D$15)</f>
        <v>-638.17590098602216</v>
      </c>
      <c r="E198" s="39">
        <f>IPMT('Advanced Deal Analysis'!$C$10/'Advanced Deal Analysis'!$E$23, B198,'Advanced Deal Analysis'!$C$23*'Advanced Deal Analysis'!$E$23,'Advanced Deal Analysis'!$D$15)</f>
        <v>-673.3078916009863</v>
      </c>
      <c r="F198" s="39">
        <f t="shared" si="3"/>
        <v>153260.77075066796</v>
      </c>
    </row>
    <row r="199" spans="1:6">
      <c r="A199" s="31"/>
      <c r="B199" s="33">
        <v>197</v>
      </c>
      <c r="C199" s="6">
        <f>-PMT('Advanced Deal Analysis'!$C$10/'Advanced Deal Analysis'!$E$23,'Advanced Deal Analysis'!$C$23*'Advanced Deal Analysis'!$E$23,'Advanced Deal Analysis'!$D$15)</f>
        <v>1311.4837925870086</v>
      </c>
      <c r="D199" s="39">
        <f>PPMT('Advanced Deal Analysis'!$C$10/'Advanced Deal Analysis'!$E$23,B199, 'Advanced Deal Analysis'!$C$23*'Advanced Deal Analysis'!$E$23,'Advanced Deal Analysis'!$D$15)</f>
        <v>-640.96792055283595</v>
      </c>
      <c r="E199" s="39">
        <f>IPMT('Advanced Deal Analysis'!$C$10/'Advanced Deal Analysis'!$E$23, B199,'Advanced Deal Analysis'!$C$23*'Advanced Deal Analysis'!$E$23,'Advanced Deal Analysis'!$D$15)</f>
        <v>-670.51587203417262</v>
      </c>
      <c r="F199" s="39">
        <f t="shared" si="3"/>
        <v>152619.80283011514</v>
      </c>
    </row>
    <row r="200" spans="1:6">
      <c r="A200" s="31"/>
      <c r="B200" s="33">
        <v>198</v>
      </c>
      <c r="C200" s="6">
        <f>-PMT('Advanced Deal Analysis'!$C$10/'Advanced Deal Analysis'!$E$23,'Advanced Deal Analysis'!$C$23*'Advanced Deal Analysis'!$E$23,'Advanced Deal Analysis'!$D$15)</f>
        <v>1311.4837925870086</v>
      </c>
      <c r="D200" s="39">
        <f>PPMT('Advanced Deal Analysis'!$C$10/'Advanced Deal Analysis'!$E$23,B200, 'Advanced Deal Analysis'!$C$23*'Advanced Deal Analysis'!$E$23,'Advanced Deal Analysis'!$D$15)</f>
        <v>-643.77215520525453</v>
      </c>
      <c r="E200" s="39">
        <f>IPMT('Advanced Deal Analysis'!$C$10/'Advanced Deal Analysis'!$E$23, B200,'Advanced Deal Analysis'!$C$23*'Advanced Deal Analysis'!$E$23,'Advanced Deal Analysis'!$D$15)</f>
        <v>-667.71163738175392</v>
      </c>
      <c r="F200" s="39">
        <f t="shared" si="3"/>
        <v>151976.03067490988</v>
      </c>
    </row>
    <row r="201" spans="1:6">
      <c r="A201" s="31"/>
      <c r="B201" s="33">
        <v>199</v>
      </c>
      <c r="C201" s="6">
        <f>-PMT('Advanced Deal Analysis'!$C$10/'Advanced Deal Analysis'!$E$23,'Advanced Deal Analysis'!$C$23*'Advanced Deal Analysis'!$E$23,'Advanced Deal Analysis'!$D$15)</f>
        <v>1311.4837925870086</v>
      </c>
      <c r="D201" s="39">
        <f>PPMT('Advanced Deal Analysis'!$C$10/'Advanced Deal Analysis'!$E$23,B201, 'Advanced Deal Analysis'!$C$23*'Advanced Deal Analysis'!$E$23,'Advanced Deal Analysis'!$D$15)</f>
        <v>-646.58865838427755</v>
      </c>
      <c r="E201" s="39">
        <f>IPMT('Advanced Deal Analysis'!$C$10/'Advanced Deal Analysis'!$E$23, B201,'Advanced Deal Analysis'!$C$23*'Advanced Deal Analysis'!$E$23,'Advanced Deal Analysis'!$D$15)</f>
        <v>-664.89513420273079</v>
      </c>
      <c r="F201" s="39">
        <f t="shared" si="3"/>
        <v>151329.4420165256</v>
      </c>
    </row>
    <row r="202" spans="1:6">
      <c r="A202" s="31"/>
      <c r="B202" s="33">
        <v>200</v>
      </c>
      <c r="C202" s="6">
        <f>-PMT('Advanced Deal Analysis'!$C$10/'Advanced Deal Analysis'!$E$23,'Advanced Deal Analysis'!$C$23*'Advanced Deal Analysis'!$E$23,'Advanced Deal Analysis'!$D$15)</f>
        <v>1311.4837925870086</v>
      </c>
      <c r="D202" s="39">
        <f>PPMT('Advanced Deal Analysis'!$C$10/'Advanced Deal Analysis'!$E$23,B202, 'Advanced Deal Analysis'!$C$23*'Advanced Deal Analysis'!$E$23,'Advanced Deal Analysis'!$D$15)</f>
        <v>-649.41748376470889</v>
      </c>
      <c r="E202" s="39">
        <f>IPMT('Advanced Deal Analysis'!$C$10/'Advanced Deal Analysis'!$E$23, B202,'Advanced Deal Analysis'!$C$23*'Advanced Deal Analysis'!$E$23,'Advanced Deal Analysis'!$D$15)</f>
        <v>-662.06630882229967</v>
      </c>
      <c r="F202" s="39">
        <f t="shared" si="3"/>
        <v>150680.0245327609</v>
      </c>
    </row>
    <row r="203" spans="1:6">
      <c r="A203" s="31"/>
      <c r="B203" s="33">
        <v>201</v>
      </c>
      <c r="C203" s="6">
        <f>-PMT('Advanced Deal Analysis'!$C$10/'Advanced Deal Analysis'!$E$23,'Advanced Deal Analysis'!$C$23*'Advanced Deal Analysis'!$E$23,'Advanced Deal Analysis'!$D$15)</f>
        <v>1311.4837925870086</v>
      </c>
      <c r="D203" s="39">
        <f>PPMT('Advanced Deal Analysis'!$C$10/'Advanced Deal Analysis'!$E$23,B203, 'Advanced Deal Analysis'!$C$23*'Advanced Deal Analysis'!$E$23,'Advanced Deal Analysis'!$D$15)</f>
        <v>-652.25868525617943</v>
      </c>
      <c r="E203" s="39">
        <f>IPMT('Advanced Deal Analysis'!$C$10/'Advanced Deal Analysis'!$E$23, B203,'Advanced Deal Analysis'!$C$23*'Advanced Deal Analysis'!$E$23,'Advanced Deal Analysis'!$D$15)</f>
        <v>-659.22510733082902</v>
      </c>
      <c r="F203" s="39">
        <f t="shared" si="3"/>
        <v>150027.76584750472</v>
      </c>
    </row>
    <row r="204" spans="1:6">
      <c r="A204" s="31"/>
      <c r="B204" s="33">
        <v>202</v>
      </c>
      <c r="C204" s="6">
        <f>-PMT('Advanced Deal Analysis'!$C$10/'Advanced Deal Analysis'!$E$23,'Advanced Deal Analysis'!$C$23*'Advanced Deal Analysis'!$E$23,'Advanced Deal Analysis'!$D$15)</f>
        <v>1311.4837925870086</v>
      </c>
      <c r="D204" s="39">
        <f>PPMT('Advanced Deal Analysis'!$C$10/'Advanced Deal Analysis'!$E$23,B204, 'Advanced Deal Analysis'!$C$23*'Advanced Deal Analysis'!$E$23,'Advanced Deal Analysis'!$D$15)</f>
        <v>-655.11231700417511</v>
      </c>
      <c r="E204" s="39">
        <f>IPMT('Advanced Deal Analysis'!$C$10/'Advanced Deal Analysis'!$E$23, B204,'Advanced Deal Analysis'!$C$23*'Advanced Deal Analysis'!$E$23,'Advanced Deal Analysis'!$D$15)</f>
        <v>-656.37147558283323</v>
      </c>
      <c r="F204" s="39">
        <f t="shared" si="3"/>
        <v>149372.65353050054</v>
      </c>
    </row>
    <row r="205" spans="1:6">
      <c r="A205" s="31"/>
      <c r="B205" s="33">
        <v>203</v>
      </c>
      <c r="C205" s="6">
        <f>-PMT('Advanced Deal Analysis'!$C$10/'Advanced Deal Analysis'!$E$23,'Advanced Deal Analysis'!$C$23*'Advanced Deal Analysis'!$E$23,'Advanced Deal Analysis'!$D$15)</f>
        <v>1311.4837925870086</v>
      </c>
      <c r="D205" s="39">
        <f>PPMT('Advanced Deal Analysis'!$C$10/'Advanced Deal Analysis'!$E$23,B205, 'Advanced Deal Analysis'!$C$23*'Advanced Deal Analysis'!$E$23,'Advanced Deal Analysis'!$D$15)</f>
        <v>-657.97843339106839</v>
      </c>
      <c r="E205" s="39">
        <f>IPMT('Advanced Deal Analysis'!$C$10/'Advanced Deal Analysis'!$E$23, B205,'Advanced Deal Analysis'!$C$23*'Advanced Deal Analysis'!$E$23,'Advanced Deal Analysis'!$D$15)</f>
        <v>-653.50535919594006</v>
      </c>
      <c r="F205" s="39">
        <f t="shared" si="3"/>
        <v>148714.67509710946</v>
      </c>
    </row>
    <row r="206" spans="1:6">
      <c r="A206" s="34" t="s">
        <v>92</v>
      </c>
      <c r="B206" s="35">
        <v>204</v>
      </c>
      <c r="C206" s="6">
        <f>-PMT('Advanced Deal Analysis'!$C$10/'Advanced Deal Analysis'!$E$23,'Advanced Deal Analysis'!$C$23*'Advanced Deal Analysis'!$E$23,'Advanced Deal Analysis'!$D$15)</f>
        <v>1311.4837925870086</v>
      </c>
      <c r="D206" s="39">
        <f>PPMT('Advanced Deal Analysis'!$C$10/'Advanced Deal Analysis'!$E$23,B206, 'Advanced Deal Analysis'!$C$23*'Advanced Deal Analysis'!$E$23,'Advanced Deal Analysis'!$D$15)</f>
        <v>-660.85708903715442</v>
      </c>
      <c r="E206" s="39">
        <f>IPMT('Advanced Deal Analysis'!$C$10/'Advanced Deal Analysis'!$E$23, B206,'Advanced Deal Analysis'!$C$23*'Advanced Deal Analysis'!$E$23,'Advanced Deal Analysis'!$D$15)</f>
        <v>-650.62670354985403</v>
      </c>
      <c r="F206" s="39">
        <f t="shared" si="3"/>
        <v>148053.8180080723</v>
      </c>
    </row>
    <row r="207" spans="1:6">
      <c r="A207" s="31"/>
      <c r="B207" s="33">
        <v>205</v>
      </c>
      <c r="C207" s="6">
        <f>-PMT('Advanced Deal Analysis'!$C$10/'Advanced Deal Analysis'!$E$23,'Advanced Deal Analysis'!$C$23*'Advanced Deal Analysis'!$E$23,'Advanced Deal Analysis'!$D$15)</f>
        <v>1311.4837925870086</v>
      </c>
      <c r="D207" s="39">
        <f>PPMT('Advanced Deal Analysis'!$C$10/'Advanced Deal Analysis'!$E$23,B207, 'Advanced Deal Analysis'!$C$23*'Advanced Deal Analysis'!$E$23,'Advanced Deal Analysis'!$D$15)</f>
        <v>-663.74833880169183</v>
      </c>
      <c r="E207" s="39">
        <f>IPMT('Advanced Deal Analysis'!$C$10/'Advanced Deal Analysis'!$E$23, B207,'Advanced Deal Analysis'!$C$23*'Advanced Deal Analysis'!$E$23,'Advanced Deal Analysis'!$D$15)</f>
        <v>-647.73545378531662</v>
      </c>
      <c r="F207" s="39">
        <f t="shared" si="3"/>
        <v>147390.0696692706</v>
      </c>
    </row>
    <row r="208" spans="1:6">
      <c r="A208" s="31"/>
      <c r="B208" s="33">
        <v>206</v>
      </c>
      <c r="C208" s="6">
        <f>-PMT('Advanced Deal Analysis'!$C$10/'Advanced Deal Analysis'!$E$23,'Advanced Deal Analysis'!$C$23*'Advanced Deal Analysis'!$E$23,'Advanced Deal Analysis'!$D$15)</f>
        <v>1311.4837925870086</v>
      </c>
      <c r="D208" s="39">
        <f>PPMT('Advanced Deal Analysis'!$C$10/'Advanced Deal Analysis'!$E$23,B208, 'Advanced Deal Analysis'!$C$23*'Advanced Deal Analysis'!$E$23,'Advanced Deal Analysis'!$D$15)</f>
        <v>-666.65223778394943</v>
      </c>
      <c r="E208" s="39">
        <f>IPMT('Advanced Deal Analysis'!$C$10/'Advanced Deal Analysis'!$E$23, B208,'Advanced Deal Analysis'!$C$23*'Advanced Deal Analysis'!$E$23,'Advanced Deal Analysis'!$D$15)</f>
        <v>-644.83155480305913</v>
      </c>
      <c r="F208" s="39">
        <f t="shared" si="3"/>
        <v>146723.41743148665</v>
      </c>
    </row>
    <row r="209" spans="1:6">
      <c r="A209" s="31"/>
      <c r="B209" s="33">
        <v>207</v>
      </c>
      <c r="C209" s="6">
        <f>-PMT('Advanced Deal Analysis'!$C$10/'Advanced Deal Analysis'!$E$23,'Advanced Deal Analysis'!$C$23*'Advanced Deal Analysis'!$E$23,'Advanced Deal Analysis'!$D$15)</f>
        <v>1311.4837925870086</v>
      </c>
      <c r="D209" s="39">
        <f>PPMT('Advanced Deal Analysis'!$C$10/'Advanced Deal Analysis'!$E$23,B209, 'Advanced Deal Analysis'!$C$23*'Advanced Deal Analysis'!$E$23,'Advanced Deal Analysis'!$D$15)</f>
        <v>-669.56884132425421</v>
      </c>
      <c r="E209" s="39">
        <f>IPMT('Advanced Deal Analysis'!$C$10/'Advanced Deal Analysis'!$E$23, B209,'Advanced Deal Analysis'!$C$23*'Advanced Deal Analysis'!$E$23,'Advanced Deal Analysis'!$D$15)</f>
        <v>-641.91495126275424</v>
      </c>
      <c r="F209" s="39">
        <f t="shared" si="3"/>
        <v>146053.84859016241</v>
      </c>
    </row>
    <row r="210" spans="1:6">
      <c r="A210" s="31"/>
      <c r="B210" s="33">
        <v>208</v>
      </c>
      <c r="C210" s="6">
        <f>-PMT('Advanced Deal Analysis'!$C$10/'Advanced Deal Analysis'!$E$23,'Advanced Deal Analysis'!$C$23*'Advanced Deal Analysis'!$E$23,'Advanced Deal Analysis'!$D$15)</f>
        <v>1311.4837925870086</v>
      </c>
      <c r="D210" s="39">
        <f>PPMT('Advanced Deal Analysis'!$C$10/'Advanced Deal Analysis'!$E$23,B210, 'Advanced Deal Analysis'!$C$23*'Advanced Deal Analysis'!$E$23,'Advanced Deal Analysis'!$D$15)</f>
        <v>-672.49820500504768</v>
      </c>
      <c r="E210" s="39">
        <f>IPMT('Advanced Deal Analysis'!$C$10/'Advanced Deal Analysis'!$E$23, B210,'Advanced Deal Analysis'!$C$23*'Advanced Deal Analysis'!$E$23,'Advanced Deal Analysis'!$D$15)</f>
        <v>-638.98558758196077</v>
      </c>
      <c r="F210" s="39">
        <f t="shared" si="3"/>
        <v>145381.35038515736</v>
      </c>
    </row>
    <row r="211" spans="1:6">
      <c r="A211" s="31"/>
      <c r="B211" s="33">
        <v>209</v>
      </c>
      <c r="C211" s="6">
        <f>-PMT('Advanced Deal Analysis'!$C$10/'Advanced Deal Analysis'!$E$23,'Advanced Deal Analysis'!$C$23*'Advanced Deal Analysis'!$E$23,'Advanced Deal Analysis'!$D$15)</f>
        <v>1311.4837925870086</v>
      </c>
      <c r="D211" s="39">
        <f>PPMT('Advanced Deal Analysis'!$C$10/'Advanced Deal Analysis'!$E$23,B211, 'Advanced Deal Analysis'!$C$23*'Advanced Deal Analysis'!$E$23,'Advanced Deal Analysis'!$D$15)</f>
        <v>-675.44038465194467</v>
      </c>
      <c r="E211" s="39">
        <f>IPMT('Advanced Deal Analysis'!$C$10/'Advanced Deal Analysis'!$E$23, B211,'Advanced Deal Analysis'!$C$23*'Advanced Deal Analysis'!$E$23,'Advanced Deal Analysis'!$D$15)</f>
        <v>-636.04340793506367</v>
      </c>
      <c r="F211" s="39">
        <f t="shared" si="3"/>
        <v>144705.91000050542</v>
      </c>
    </row>
    <row r="212" spans="1:6">
      <c r="A212" s="31"/>
      <c r="B212" s="33">
        <v>210</v>
      </c>
      <c r="C212" s="6">
        <f>-PMT('Advanced Deal Analysis'!$C$10/'Advanced Deal Analysis'!$E$23,'Advanced Deal Analysis'!$C$23*'Advanced Deal Analysis'!$E$23,'Advanced Deal Analysis'!$D$15)</f>
        <v>1311.4837925870086</v>
      </c>
      <c r="D212" s="39">
        <f>PPMT('Advanced Deal Analysis'!$C$10/'Advanced Deal Analysis'!$E$23,B212, 'Advanced Deal Analysis'!$C$23*'Advanced Deal Analysis'!$E$23,'Advanced Deal Analysis'!$D$15)</f>
        <v>-678.39543633479707</v>
      </c>
      <c r="E212" s="39">
        <f>IPMT('Advanced Deal Analysis'!$C$10/'Advanced Deal Analysis'!$E$23, B212,'Advanced Deal Analysis'!$C$23*'Advanced Deal Analysis'!$E$23,'Advanced Deal Analysis'!$D$15)</f>
        <v>-633.08835625221138</v>
      </c>
      <c r="F212" s="39">
        <f t="shared" si="3"/>
        <v>144027.51456417062</v>
      </c>
    </row>
    <row r="213" spans="1:6">
      <c r="A213" s="31"/>
      <c r="B213" s="33">
        <v>211</v>
      </c>
      <c r="C213" s="6">
        <f>-PMT('Advanced Deal Analysis'!$C$10/'Advanced Deal Analysis'!$E$23,'Advanced Deal Analysis'!$C$23*'Advanced Deal Analysis'!$E$23,'Advanced Deal Analysis'!$D$15)</f>
        <v>1311.4837925870086</v>
      </c>
      <c r="D213" s="39">
        <f>PPMT('Advanced Deal Analysis'!$C$10/'Advanced Deal Analysis'!$E$23,B213, 'Advanced Deal Analysis'!$C$23*'Advanced Deal Analysis'!$E$23,'Advanced Deal Analysis'!$D$15)</f>
        <v>-681.36341636876182</v>
      </c>
      <c r="E213" s="39">
        <f>IPMT('Advanced Deal Analysis'!$C$10/'Advanced Deal Analysis'!$E$23, B213,'Advanced Deal Analysis'!$C$23*'Advanced Deal Analysis'!$E$23,'Advanced Deal Analysis'!$D$15)</f>
        <v>-630.12037621824663</v>
      </c>
      <c r="F213" s="39">
        <f t="shared" si="3"/>
        <v>143346.15114780187</v>
      </c>
    </row>
    <row r="214" spans="1:6">
      <c r="A214" s="31"/>
      <c r="B214" s="33">
        <v>212</v>
      </c>
      <c r="C214" s="6">
        <f>-PMT('Advanced Deal Analysis'!$C$10/'Advanced Deal Analysis'!$E$23,'Advanced Deal Analysis'!$C$23*'Advanced Deal Analysis'!$E$23,'Advanced Deal Analysis'!$D$15)</f>
        <v>1311.4837925870086</v>
      </c>
      <c r="D214" s="39">
        <f>PPMT('Advanced Deal Analysis'!$C$10/'Advanced Deal Analysis'!$E$23,B214, 'Advanced Deal Analysis'!$C$23*'Advanced Deal Analysis'!$E$23,'Advanced Deal Analysis'!$D$15)</f>
        <v>-684.34438131537513</v>
      </c>
      <c r="E214" s="39">
        <f>IPMT('Advanced Deal Analysis'!$C$10/'Advanced Deal Analysis'!$E$23, B214,'Advanced Deal Analysis'!$C$23*'Advanced Deal Analysis'!$E$23,'Advanced Deal Analysis'!$D$15)</f>
        <v>-627.13941127163343</v>
      </c>
      <c r="F214" s="39">
        <f t="shared" si="3"/>
        <v>142661.80676648649</v>
      </c>
    </row>
    <row r="215" spans="1:6">
      <c r="A215" s="31"/>
      <c r="B215" s="33">
        <v>213</v>
      </c>
      <c r="C215" s="6">
        <f>-PMT('Advanced Deal Analysis'!$C$10/'Advanced Deal Analysis'!$E$23,'Advanced Deal Analysis'!$C$23*'Advanced Deal Analysis'!$E$23,'Advanced Deal Analysis'!$D$15)</f>
        <v>1311.4837925870086</v>
      </c>
      <c r="D215" s="39">
        <f>PPMT('Advanced Deal Analysis'!$C$10/'Advanced Deal Analysis'!$E$23,B215, 'Advanced Deal Analysis'!$C$23*'Advanced Deal Analysis'!$E$23,'Advanced Deal Analysis'!$D$15)</f>
        <v>-687.3383879836299</v>
      </c>
      <c r="E215" s="39">
        <f>IPMT('Advanced Deal Analysis'!$C$10/'Advanced Deal Analysis'!$E$23, B215,'Advanced Deal Analysis'!$C$23*'Advanced Deal Analysis'!$E$23,'Advanced Deal Analysis'!$D$15)</f>
        <v>-624.14540460337855</v>
      </c>
      <c r="F215" s="39">
        <f t="shared" si="3"/>
        <v>141974.46837850288</v>
      </c>
    </row>
    <row r="216" spans="1:6">
      <c r="A216" s="31"/>
      <c r="B216" s="33">
        <v>214</v>
      </c>
      <c r="C216" s="6">
        <f>-PMT('Advanced Deal Analysis'!$C$10/'Advanced Deal Analysis'!$E$23,'Advanced Deal Analysis'!$C$23*'Advanced Deal Analysis'!$E$23,'Advanced Deal Analysis'!$D$15)</f>
        <v>1311.4837925870086</v>
      </c>
      <c r="D216" s="39">
        <f>PPMT('Advanced Deal Analysis'!$C$10/'Advanced Deal Analysis'!$E$23,B216, 'Advanced Deal Analysis'!$C$23*'Advanced Deal Analysis'!$E$23,'Advanced Deal Analysis'!$D$15)</f>
        <v>-690.34549343105834</v>
      </c>
      <c r="E216" s="39">
        <f>IPMT('Advanced Deal Analysis'!$C$10/'Advanced Deal Analysis'!$E$23, B216,'Advanced Deal Analysis'!$C$23*'Advanced Deal Analysis'!$E$23,'Advanced Deal Analysis'!$D$15)</f>
        <v>-621.13829915595011</v>
      </c>
      <c r="F216" s="39">
        <f t="shared" si="3"/>
        <v>141284.12288507182</v>
      </c>
    </row>
    <row r="217" spans="1:6">
      <c r="A217" s="31"/>
      <c r="B217" s="33">
        <v>215</v>
      </c>
      <c r="C217" s="6">
        <f>-PMT('Advanced Deal Analysis'!$C$10/'Advanced Deal Analysis'!$E$23,'Advanced Deal Analysis'!$C$23*'Advanced Deal Analysis'!$E$23,'Advanced Deal Analysis'!$D$15)</f>
        <v>1311.4837925870086</v>
      </c>
      <c r="D217" s="39">
        <f>PPMT('Advanced Deal Analysis'!$C$10/'Advanced Deal Analysis'!$E$23,B217, 'Advanced Deal Analysis'!$C$23*'Advanced Deal Analysis'!$E$23,'Advanced Deal Analysis'!$D$15)</f>
        <v>-693.36575496481908</v>
      </c>
      <c r="E217" s="39">
        <f>IPMT('Advanced Deal Analysis'!$C$10/'Advanced Deal Analysis'!$E$23, B217,'Advanced Deal Analysis'!$C$23*'Advanced Deal Analysis'!$E$23,'Advanced Deal Analysis'!$D$15)</f>
        <v>-618.11803762218926</v>
      </c>
      <c r="F217" s="39">
        <f t="shared" si="3"/>
        <v>140590.757130107</v>
      </c>
    </row>
    <row r="218" spans="1:6">
      <c r="A218" s="34" t="s">
        <v>93</v>
      </c>
      <c r="B218" s="35">
        <v>216</v>
      </c>
      <c r="C218" s="6">
        <f>-PMT('Advanced Deal Analysis'!$C$10/'Advanced Deal Analysis'!$E$23,'Advanced Deal Analysis'!$C$23*'Advanced Deal Analysis'!$E$23,'Advanced Deal Analysis'!$D$15)</f>
        <v>1311.4837925870086</v>
      </c>
      <c r="D218" s="39">
        <f>PPMT('Advanced Deal Analysis'!$C$10/'Advanced Deal Analysis'!$E$23,B218, 'Advanced Deal Analysis'!$C$23*'Advanced Deal Analysis'!$E$23,'Advanced Deal Analysis'!$D$15)</f>
        <v>-696.39923014279032</v>
      </c>
      <c r="E218" s="39">
        <f>IPMT('Advanced Deal Analysis'!$C$10/'Advanced Deal Analysis'!$E$23, B218,'Advanced Deal Analysis'!$C$23*'Advanced Deal Analysis'!$E$23,'Advanced Deal Analysis'!$D$15)</f>
        <v>-615.08456244421836</v>
      </c>
      <c r="F218" s="39">
        <f t="shared" si="3"/>
        <v>139894.3578999642</v>
      </c>
    </row>
    <row r="219" spans="1:6">
      <c r="A219" s="31"/>
      <c r="B219" s="33">
        <v>217</v>
      </c>
      <c r="C219" s="6">
        <f>-PMT('Advanced Deal Analysis'!$C$10/'Advanced Deal Analysis'!$E$23,'Advanced Deal Analysis'!$C$23*'Advanced Deal Analysis'!$E$23,'Advanced Deal Analysis'!$D$15)</f>
        <v>1311.4837925870086</v>
      </c>
      <c r="D219" s="39">
        <f>PPMT('Advanced Deal Analysis'!$C$10/'Advanced Deal Analysis'!$E$23,B219, 'Advanced Deal Analysis'!$C$23*'Advanced Deal Analysis'!$E$23,'Advanced Deal Analysis'!$D$15)</f>
        <v>-699.44597677466504</v>
      </c>
      <c r="E219" s="39">
        <f>IPMT('Advanced Deal Analysis'!$C$10/'Advanced Deal Analysis'!$E$23, B219,'Advanced Deal Analysis'!$C$23*'Advanced Deal Analysis'!$E$23,'Advanced Deal Analysis'!$D$15)</f>
        <v>-612.03781581234341</v>
      </c>
      <c r="F219" s="39">
        <f t="shared" si="3"/>
        <v>139194.91192318953</v>
      </c>
    </row>
    <row r="220" spans="1:6">
      <c r="A220" s="31"/>
      <c r="B220" s="33">
        <v>218</v>
      </c>
      <c r="C220" s="6">
        <f>-PMT('Advanced Deal Analysis'!$C$10/'Advanced Deal Analysis'!$E$23,'Advanced Deal Analysis'!$C$23*'Advanced Deal Analysis'!$E$23,'Advanced Deal Analysis'!$D$15)</f>
        <v>1311.4837925870086</v>
      </c>
      <c r="D220" s="39">
        <f>PPMT('Advanced Deal Analysis'!$C$10/'Advanced Deal Analysis'!$E$23,B220, 'Advanced Deal Analysis'!$C$23*'Advanced Deal Analysis'!$E$23,'Advanced Deal Analysis'!$D$15)</f>
        <v>-702.50605292305409</v>
      </c>
      <c r="E220" s="39">
        <f>IPMT('Advanced Deal Analysis'!$C$10/'Advanced Deal Analysis'!$E$23, B220,'Advanced Deal Analysis'!$C$23*'Advanced Deal Analysis'!$E$23,'Advanced Deal Analysis'!$D$15)</f>
        <v>-608.97773966395425</v>
      </c>
      <c r="F220" s="39">
        <f t="shared" si="3"/>
        <v>138492.40587026649</v>
      </c>
    </row>
    <row r="221" spans="1:6">
      <c r="A221" s="31"/>
      <c r="B221" s="33">
        <v>219</v>
      </c>
      <c r="C221" s="6">
        <f>-PMT('Advanced Deal Analysis'!$C$10/'Advanced Deal Analysis'!$E$23,'Advanced Deal Analysis'!$C$23*'Advanced Deal Analysis'!$E$23,'Advanced Deal Analysis'!$D$15)</f>
        <v>1311.4837925870086</v>
      </c>
      <c r="D221" s="39">
        <f>PPMT('Advanced Deal Analysis'!$C$10/'Advanced Deal Analysis'!$E$23,B221, 'Advanced Deal Analysis'!$C$23*'Advanced Deal Analysis'!$E$23,'Advanced Deal Analysis'!$D$15)</f>
        <v>-705.57951690459254</v>
      </c>
      <c r="E221" s="39">
        <f>IPMT('Advanced Deal Analysis'!$C$10/'Advanced Deal Analysis'!$E$23, B221,'Advanced Deal Analysis'!$C$23*'Advanced Deal Analysis'!$E$23,'Advanced Deal Analysis'!$D$15)</f>
        <v>-605.90427568241591</v>
      </c>
      <c r="F221" s="39">
        <f t="shared" si="3"/>
        <v>137786.82635336189</v>
      </c>
    </row>
    <row r="222" spans="1:6">
      <c r="A222" s="31"/>
      <c r="B222" s="33">
        <v>220</v>
      </c>
      <c r="C222" s="6">
        <f>-PMT('Advanced Deal Analysis'!$C$10/'Advanced Deal Analysis'!$E$23,'Advanced Deal Analysis'!$C$23*'Advanced Deal Analysis'!$E$23,'Advanced Deal Analysis'!$D$15)</f>
        <v>1311.4837925870086</v>
      </c>
      <c r="D222" s="39">
        <f>PPMT('Advanced Deal Analysis'!$C$10/'Advanced Deal Analysis'!$E$23,B222, 'Advanced Deal Analysis'!$C$23*'Advanced Deal Analysis'!$E$23,'Advanced Deal Analysis'!$D$15)</f>
        <v>-708.66642729105013</v>
      </c>
      <c r="E222" s="39">
        <f>IPMT('Advanced Deal Analysis'!$C$10/'Advanced Deal Analysis'!$E$23, B222,'Advanced Deal Analysis'!$C$23*'Advanced Deal Analysis'!$E$23,'Advanced Deal Analysis'!$D$15)</f>
        <v>-602.81736529595844</v>
      </c>
      <c r="F222" s="39">
        <f t="shared" si="3"/>
        <v>137078.15992607083</v>
      </c>
    </row>
    <row r="223" spans="1:6">
      <c r="A223" s="31"/>
      <c r="B223" s="33">
        <v>221</v>
      </c>
      <c r="C223" s="6">
        <f>-PMT('Advanced Deal Analysis'!$C$10/'Advanced Deal Analysis'!$E$23,'Advanced Deal Analysis'!$C$23*'Advanced Deal Analysis'!$E$23,'Advanced Deal Analysis'!$D$15)</f>
        <v>1311.4837925870086</v>
      </c>
      <c r="D223" s="39">
        <f>PPMT('Advanced Deal Analysis'!$C$10/'Advanced Deal Analysis'!$E$23,B223, 'Advanced Deal Analysis'!$C$23*'Advanced Deal Analysis'!$E$23,'Advanced Deal Analysis'!$D$15)</f>
        <v>-711.76684291044853</v>
      </c>
      <c r="E223" s="39">
        <f>IPMT('Advanced Deal Analysis'!$C$10/'Advanced Deal Analysis'!$E$23, B223,'Advanced Deal Analysis'!$C$23*'Advanced Deal Analysis'!$E$23,'Advanced Deal Analysis'!$D$15)</f>
        <v>-599.71694967656003</v>
      </c>
      <c r="F223" s="39">
        <f t="shared" si="3"/>
        <v>136366.39308316039</v>
      </c>
    </row>
    <row r="224" spans="1:6">
      <c r="A224" s="31"/>
      <c r="B224" s="33">
        <v>222</v>
      </c>
      <c r="C224" s="6">
        <f>-PMT('Advanced Deal Analysis'!$C$10/'Advanced Deal Analysis'!$E$23,'Advanced Deal Analysis'!$C$23*'Advanced Deal Analysis'!$E$23,'Advanced Deal Analysis'!$D$15)</f>
        <v>1311.4837925870086</v>
      </c>
      <c r="D224" s="39">
        <f>PPMT('Advanced Deal Analysis'!$C$10/'Advanced Deal Analysis'!$E$23,B224, 'Advanced Deal Analysis'!$C$23*'Advanced Deal Analysis'!$E$23,'Advanced Deal Analysis'!$D$15)</f>
        <v>-714.88082284818154</v>
      </c>
      <c r="E224" s="39">
        <f>IPMT('Advanced Deal Analysis'!$C$10/'Advanced Deal Analysis'!$E$23, B224,'Advanced Deal Analysis'!$C$23*'Advanced Deal Analysis'!$E$23,'Advanced Deal Analysis'!$D$15)</f>
        <v>-596.6029697388268</v>
      </c>
      <c r="F224" s="39">
        <f t="shared" si="3"/>
        <v>135651.51226031221</v>
      </c>
    </row>
    <row r="225" spans="1:6">
      <c r="A225" s="31"/>
      <c r="B225" s="33">
        <v>223</v>
      </c>
      <c r="C225" s="6">
        <f>-PMT('Advanced Deal Analysis'!$C$10/'Advanced Deal Analysis'!$E$23,'Advanced Deal Analysis'!$C$23*'Advanced Deal Analysis'!$E$23,'Advanced Deal Analysis'!$D$15)</f>
        <v>1311.4837925870086</v>
      </c>
      <c r="D225" s="39">
        <f>PPMT('Advanced Deal Analysis'!$C$10/'Advanced Deal Analysis'!$E$23,B225, 'Advanced Deal Analysis'!$C$23*'Advanced Deal Analysis'!$E$23,'Advanced Deal Analysis'!$D$15)</f>
        <v>-718.00842644814236</v>
      </c>
      <c r="E225" s="39">
        <f>IPMT('Advanced Deal Analysis'!$C$10/'Advanced Deal Analysis'!$E$23, B225,'Advanced Deal Analysis'!$C$23*'Advanced Deal Analysis'!$E$23,'Advanced Deal Analysis'!$D$15)</f>
        <v>-593.47536613886609</v>
      </c>
      <c r="F225" s="39">
        <f t="shared" si="3"/>
        <v>134933.50383386406</v>
      </c>
    </row>
    <row r="226" spans="1:6">
      <c r="A226" s="31"/>
      <c r="B226" s="33">
        <v>224</v>
      </c>
      <c r="C226" s="6">
        <f>-PMT('Advanced Deal Analysis'!$C$10/'Advanced Deal Analysis'!$E$23,'Advanced Deal Analysis'!$C$23*'Advanced Deal Analysis'!$E$23,'Advanced Deal Analysis'!$D$15)</f>
        <v>1311.4837925870086</v>
      </c>
      <c r="D226" s="39">
        <f>PPMT('Advanced Deal Analysis'!$C$10/'Advanced Deal Analysis'!$E$23,B226, 'Advanced Deal Analysis'!$C$23*'Advanced Deal Analysis'!$E$23,'Advanced Deal Analysis'!$D$15)</f>
        <v>-721.14971331385311</v>
      </c>
      <c r="E226" s="39">
        <f>IPMT('Advanced Deal Analysis'!$C$10/'Advanced Deal Analysis'!$E$23, B226,'Advanced Deal Analysis'!$C$23*'Advanced Deal Analysis'!$E$23,'Advanced Deal Analysis'!$D$15)</f>
        <v>-590.33407927315534</v>
      </c>
      <c r="F226" s="39">
        <f t="shared" si="3"/>
        <v>134212.35412055021</v>
      </c>
    </row>
    <row r="227" spans="1:6">
      <c r="A227" s="31"/>
      <c r="B227" s="33">
        <v>225</v>
      </c>
      <c r="C227" s="6">
        <f>-PMT('Advanced Deal Analysis'!$C$10/'Advanced Deal Analysis'!$E$23,'Advanced Deal Analysis'!$C$23*'Advanced Deal Analysis'!$E$23,'Advanced Deal Analysis'!$D$15)</f>
        <v>1311.4837925870086</v>
      </c>
      <c r="D227" s="39">
        <f>PPMT('Advanced Deal Analysis'!$C$10/'Advanced Deal Analysis'!$E$23,B227, 'Advanced Deal Analysis'!$C$23*'Advanced Deal Analysis'!$E$23,'Advanced Deal Analysis'!$D$15)</f>
        <v>-724.30474330960112</v>
      </c>
      <c r="E227" s="39">
        <f>IPMT('Advanced Deal Analysis'!$C$10/'Advanced Deal Analysis'!$E$23, B227,'Advanced Deal Analysis'!$C$23*'Advanced Deal Analysis'!$E$23,'Advanced Deal Analysis'!$D$15)</f>
        <v>-587.17904927740722</v>
      </c>
      <c r="F227" s="39">
        <f t="shared" si="3"/>
        <v>133488.04937724062</v>
      </c>
    </row>
    <row r="228" spans="1:6">
      <c r="A228" s="31"/>
      <c r="B228" s="33">
        <v>226</v>
      </c>
      <c r="C228" s="6">
        <f>-PMT('Advanced Deal Analysis'!$C$10/'Advanced Deal Analysis'!$E$23,'Advanced Deal Analysis'!$C$23*'Advanced Deal Analysis'!$E$23,'Advanced Deal Analysis'!$D$15)</f>
        <v>1311.4837925870086</v>
      </c>
      <c r="D228" s="39">
        <f>PPMT('Advanced Deal Analysis'!$C$10/'Advanced Deal Analysis'!$E$23,B228, 'Advanced Deal Analysis'!$C$23*'Advanced Deal Analysis'!$E$23,'Advanced Deal Analysis'!$D$15)</f>
        <v>-727.47357656158056</v>
      </c>
      <c r="E228" s="39">
        <f>IPMT('Advanced Deal Analysis'!$C$10/'Advanced Deal Analysis'!$E$23, B228,'Advanced Deal Analysis'!$C$23*'Advanced Deal Analysis'!$E$23,'Advanced Deal Analysis'!$D$15)</f>
        <v>-584.01021602542778</v>
      </c>
      <c r="F228" s="39">
        <f t="shared" si="3"/>
        <v>132760.57580067904</v>
      </c>
    </row>
    <row r="229" spans="1:6">
      <c r="A229" s="31"/>
      <c r="B229" s="33">
        <v>227</v>
      </c>
      <c r="C229" s="6">
        <f>-PMT('Advanced Deal Analysis'!$C$10/'Advanced Deal Analysis'!$E$23,'Advanced Deal Analysis'!$C$23*'Advanced Deal Analysis'!$E$23,'Advanced Deal Analysis'!$D$15)</f>
        <v>1311.4837925870086</v>
      </c>
      <c r="D229" s="39">
        <f>PPMT('Advanced Deal Analysis'!$C$10/'Advanced Deal Analysis'!$E$23,B229, 'Advanced Deal Analysis'!$C$23*'Advanced Deal Analysis'!$E$23,'Advanced Deal Analysis'!$D$15)</f>
        <v>-730.65627345903761</v>
      </c>
      <c r="E229" s="39">
        <f>IPMT('Advanced Deal Analysis'!$C$10/'Advanced Deal Analysis'!$E$23, B229,'Advanced Deal Analysis'!$C$23*'Advanced Deal Analysis'!$E$23,'Advanced Deal Analysis'!$D$15)</f>
        <v>-580.82751912797085</v>
      </c>
      <c r="F229" s="39">
        <f t="shared" si="3"/>
        <v>132029.91952722002</v>
      </c>
    </row>
    <row r="230" spans="1:6">
      <c r="A230" s="34" t="s">
        <v>94</v>
      </c>
      <c r="B230" s="35">
        <v>228</v>
      </c>
      <c r="C230" s="6">
        <f>-PMT('Advanced Deal Analysis'!$C$10/'Advanced Deal Analysis'!$E$23,'Advanced Deal Analysis'!$C$23*'Advanced Deal Analysis'!$E$23,'Advanced Deal Analysis'!$D$15)</f>
        <v>1311.4837925870086</v>
      </c>
      <c r="D230" s="39">
        <f>PPMT('Advanced Deal Analysis'!$C$10/'Advanced Deal Analysis'!$E$23,B230, 'Advanced Deal Analysis'!$C$23*'Advanced Deal Analysis'!$E$23,'Advanced Deal Analysis'!$D$15)</f>
        <v>-733.85289465542087</v>
      </c>
      <c r="E230" s="39">
        <f>IPMT('Advanced Deal Analysis'!$C$10/'Advanced Deal Analysis'!$E$23, B230,'Advanced Deal Analysis'!$C$23*'Advanced Deal Analysis'!$E$23,'Advanced Deal Analysis'!$D$15)</f>
        <v>-577.63089793158747</v>
      </c>
      <c r="F230" s="39">
        <f t="shared" si="3"/>
        <v>131296.06663256459</v>
      </c>
    </row>
    <row r="231" spans="1:6">
      <c r="A231" s="31"/>
      <c r="B231" s="33">
        <v>229</v>
      </c>
      <c r="C231" s="6">
        <f>-PMT('Advanced Deal Analysis'!$C$10/'Advanced Deal Analysis'!$E$23,'Advanced Deal Analysis'!$C$23*'Advanced Deal Analysis'!$E$23,'Advanced Deal Analysis'!$D$15)</f>
        <v>1311.4837925870086</v>
      </c>
      <c r="D231" s="39">
        <f>PPMT('Advanced Deal Analysis'!$C$10/'Advanced Deal Analysis'!$E$23,B231, 'Advanced Deal Analysis'!$C$23*'Advanced Deal Analysis'!$E$23,'Advanced Deal Analysis'!$D$15)</f>
        <v>-737.06350106953835</v>
      </c>
      <c r="E231" s="39">
        <f>IPMT('Advanced Deal Analysis'!$C$10/'Advanced Deal Analysis'!$E$23, B231,'Advanced Deal Analysis'!$C$23*'Advanced Deal Analysis'!$E$23,'Advanced Deal Analysis'!$D$15)</f>
        <v>-574.42029151746999</v>
      </c>
      <c r="F231" s="39">
        <f t="shared" si="3"/>
        <v>130559.00313149505</v>
      </c>
    </row>
    <row r="232" spans="1:6">
      <c r="A232" s="31"/>
      <c r="B232" s="33">
        <v>230</v>
      </c>
      <c r="C232" s="6">
        <f>-PMT('Advanced Deal Analysis'!$C$10/'Advanced Deal Analysis'!$E$23,'Advanced Deal Analysis'!$C$23*'Advanced Deal Analysis'!$E$23,'Advanced Deal Analysis'!$D$15)</f>
        <v>1311.4837925870086</v>
      </c>
      <c r="D232" s="39">
        <f>PPMT('Advanced Deal Analysis'!$C$10/'Advanced Deal Analysis'!$E$23,B232, 'Advanced Deal Analysis'!$C$23*'Advanced Deal Analysis'!$E$23,'Advanced Deal Analysis'!$D$15)</f>
        <v>-740.28815388671751</v>
      </c>
      <c r="E232" s="39">
        <f>IPMT('Advanced Deal Analysis'!$C$10/'Advanced Deal Analysis'!$E$23, B232,'Advanced Deal Analysis'!$C$23*'Advanced Deal Analysis'!$E$23,'Advanced Deal Analysis'!$D$15)</f>
        <v>-571.19563870029094</v>
      </c>
      <c r="F232" s="39">
        <f t="shared" si="3"/>
        <v>129818.71497760832</v>
      </c>
    </row>
    <row r="233" spans="1:6">
      <c r="A233" s="31"/>
      <c r="B233" s="33">
        <v>231</v>
      </c>
      <c r="C233" s="6">
        <f>-PMT('Advanced Deal Analysis'!$C$10/'Advanced Deal Analysis'!$E$23,'Advanced Deal Analysis'!$C$23*'Advanced Deal Analysis'!$E$23,'Advanced Deal Analysis'!$D$15)</f>
        <v>1311.4837925870086</v>
      </c>
      <c r="D233" s="39">
        <f>PPMT('Advanced Deal Analysis'!$C$10/'Advanced Deal Analysis'!$E$23,B233, 'Advanced Deal Analysis'!$C$23*'Advanced Deal Analysis'!$E$23,'Advanced Deal Analysis'!$D$15)</f>
        <v>-743.52691455997194</v>
      </c>
      <c r="E233" s="39">
        <f>IPMT('Advanced Deal Analysis'!$C$10/'Advanced Deal Analysis'!$E$23, B233,'Advanced Deal Analysis'!$C$23*'Advanced Deal Analysis'!$E$23,'Advanced Deal Analysis'!$D$15)</f>
        <v>-567.9568780270364</v>
      </c>
      <c r="F233" s="39">
        <f t="shared" si="3"/>
        <v>129075.18806304835</v>
      </c>
    </row>
    <row r="234" spans="1:6">
      <c r="A234" s="31"/>
      <c r="B234" s="33">
        <v>232</v>
      </c>
      <c r="C234" s="6">
        <f>-PMT('Advanced Deal Analysis'!$C$10/'Advanced Deal Analysis'!$E$23,'Advanced Deal Analysis'!$C$23*'Advanced Deal Analysis'!$E$23,'Advanced Deal Analysis'!$D$15)</f>
        <v>1311.4837925870086</v>
      </c>
      <c r="D234" s="39">
        <f>PPMT('Advanced Deal Analysis'!$C$10/'Advanced Deal Analysis'!$E$23,B234, 'Advanced Deal Analysis'!$C$23*'Advanced Deal Analysis'!$E$23,'Advanced Deal Analysis'!$D$15)</f>
        <v>-746.77984481117176</v>
      </c>
      <c r="E234" s="39">
        <f>IPMT('Advanced Deal Analysis'!$C$10/'Advanced Deal Analysis'!$E$23, B234,'Advanced Deal Analysis'!$C$23*'Advanced Deal Analysis'!$E$23,'Advanced Deal Analysis'!$D$15)</f>
        <v>-564.7039477758367</v>
      </c>
      <c r="F234" s="39">
        <f t="shared" si="3"/>
        <v>128328.40821823718</v>
      </c>
    </row>
    <row r="235" spans="1:6">
      <c r="A235" s="31"/>
      <c r="B235" s="33">
        <v>233</v>
      </c>
      <c r="C235" s="6">
        <f>-PMT('Advanced Deal Analysis'!$C$10/'Advanced Deal Analysis'!$E$23,'Advanced Deal Analysis'!$C$23*'Advanced Deal Analysis'!$E$23,'Advanced Deal Analysis'!$D$15)</f>
        <v>1311.4837925870086</v>
      </c>
      <c r="D235" s="39">
        <f>PPMT('Advanced Deal Analysis'!$C$10/'Advanced Deal Analysis'!$E$23,B235, 'Advanced Deal Analysis'!$C$23*'Advanced Deal Analysis'!$E$23,'Advanced Deal Analysis'!$D$15)</f>
        <v>-750.0470066322207</v>
      </c>
      <c r="E235" s="39">
        <f>IPMT('Advanced Deal Analysis'!$C$10/'Advanced Deal Analysis'!$E$23, B235,'Advanced Deal Analysis'!$C$23*'Advanced Deal Analysis'!$E$23,'Advanced Deal Analysis'!$D$15)</f>
        <v>-561.43678595478764</v>
      </c>
      <c r="F235" s="39">
        <f t="shared" si="3"/>
        <v>127578.36121160496</v>
      </c>
    </row>
    <row r="236" spans="1:6">
      <c r="A236" s="31"/>
      <c r="B236" s="33">
        <v>234</v>
      </c>
      <c r="C236" s="6">
        <f>-PMT('Advanced Deal Analysis'!$C$10/'Advanced Deal Analysis'!$E$23,'Advanced Deal Analysis'!$C$23*'Advanced Deal Analysis'!$E$23,'Advanced Deal Analysis'!$D$15)</f>
        <v>1311.4837925870086</v>
      </c>
      <c r="D236" s="39">
        <f>PPMT('Advanced Deal Analysis'!$C$10/'Advanced Deal Analysis'!$E$23,B236, 'Advanced Deal Analysis'!$C$23*'Advanced Deal Analysis'!$E$23,'Advanced Deal Analysis'!$D$15)</f>
        <v>-753.32846228623669</v>
      </c>
      <c r="E236" s="39">
        <f>IPMT('Advanced Deal Analysis'!$C$10/'Advanced Deal Analysis'!$E$23, B236,'Advanced Deal Analysis'!$C$23*'Advanced Deal Analysis'!$E$23,'Advanced Deal Analysis'!$D$15)</f>
        <v>-558.15533030077188</v>
      </c>
      <c r="F236" s="39">
        <f t="shared" si="3"/>
        <v>126825.03274931872</v>
      </c>
    </row>
    <row r="237" spans="1:6">
      <c r="A237" s="31"/>
      <c r="B237" s="33">
        <v>235</v>
      </c>
      <c r="C237" s="6">
        <f>-PMT('Advanced Deal Analysis'!$C$10/'Advanced Deal Analysis'!$E$23,'Advanced Deal Analysis'!$C$23*'Advanced Deal Analysis'!$E$23,'Advanced Deal Analysis'!$D$15)</f>
        <v>1311.4837925870086</v>
      </c>
      <c r="D237" s="39">
        <f>PPMT('Advanced Deal Analysis'!$C$10/'Advanced Deal Analysis'!$E$23,B237, 'Advanced Deal Analysis'!$C$23*'Advanced Deal Analysis'!$E$23,'Advanced Deal Analysis'!$D$15)</f>
        <v>-756.6242743087389</v>
      </c>
      <c r="E237" s="39">
        <f>IPMT('Advanced Deal Analysis'!$C$10/'Advanced Deal Analysis'!$E$23, B237,'Advanced Deal Analysis'!$C$23*'Advanced Deal Analysis'!$E$23,'Advanced Deal Analysis'!$D$15)</f>
        <v>-554.85951827826955</v>
      </c>
      <c r="F237" s="39">
        <f t="shared" si="3"/>
        <v>126068.40847500999</v>
      </c>
    </row>
    <row r="238" spans="1:6">
      <c r="A238" s="31"/>
      <c r="B238" s="33">
        <v>236</v>
      </c>
      <c r="C238" s="6">
        <f>-PMT('Advanced Deal Analysis'!$C$10/'Advanced Deal Analysis'!$E$23,'Advanced Deal Analysis'!$C$23*'Advanced Deal Analysis'!$E$23,'Advanced Deal Analysis'!$D$15)</f>
        <v>1311.4837925870086</v>
      </c>
      <c r="D238" s="39">
        <f>PPMT('Advanced Deal Analysis'!$C$10/'Advanced Deal Analysis'!$E$23,B238, 'Advanced Deal Analysis'!$C$23*'Advanced Deal Analysis'!$E$23,'Advanced Deal Analysis'!$D$15)</f>
        <v>-759.93450550883972</v>
      </c>
      <c r="E238" s="39">
        <f>IPMT('Advanced Deal Analysis'!$C$10/'Advanced Deal Analysis'!$E$23, B238,'Advanced Deal Analysis'!$C$23*'Advanced Deal Analysis'!$E$23,'Advanced Deal Analysis'!$D$15)</f>
        <v>-551.54928707816885</v>
      </c>
      <c r="F238" s="39">
        <f t="shared" si="3"/>
        <v>125308.47396950115</v>
      </c>
    </row>
    <row r="239" spans="1:6">
      <c r="A239" s="31"/>
      <c r="B239" s="33">
        <v>237</v>
      </c>
      <c r="C239" s="6">
        <f>-PMT('Advanced Deal Analysis'!$C$10/'Advanced Deal Analysis'!$E$23,'Advanced Deal Analysis'!$C$23*'Advanced Deal Analysis'!$E$23,'Advanced Deal Analysis'!$D$15)</f>
        <v>1311.4837925870086</v>
      </c>
      <c r="D239" s="39">
        <f>PPMT('Advanced Deal Analysis'!$C$10/'Advanced Deal Analysis'!$E$23,B239, 'Advanced Deal Analysis'!$C$23*'Advanced Deal Analysis'!$E$23,'Advanced Deal Analysis'!$D$15)</f>
        <v>-763.25921897044088</v>
      </c>
      <c r="E239" s="39">
        <f>IPMT('Advanced Deal Analysis'!$C$10/'Advanced Deal Analysis'!$E$23, B239,'Advanced Deal Analysis'!$C$23*'Advanced Deal Analysis'!$E$23,'Advanced Deal Analysis'!$D$15)</f>
        <v>-548.22457361656757</v>
      </c>
      <c r="F239" s="39">
        <f t="shared" si="3"/>
        <v>124545.21475053071</v>
      </c>
    </row>
    <row r="240" spans="1:6">
      <c r="A240" s="31"/>
      <c r="B240" s="33">
        <v>238</v>
      </c>
      <c r="C240" s="6">
        <f>-PMT('Advanced Deal Analysis'!$C$10/'Advanced Deal Analysis'!$E$23,'Advanced Deal Analysis'!$C$23*'Advanced Deal Analysis'!$E$23,'Advanced Deal Analysis'!$D$15)</f>
        <v>1311.4837925870086</v>
      </c>
      <c r="D240" s="39">
        <f>PPMT('Advanced Deal Analysis'!$C$10/'Advanced Deal Analysis'!$E$23,B240, 'Advanced Deal Analysis'!$C$23*'Advanced Deal Analysis'!$E$23,'Advanced Deal Analysis'!$D$15)</f>
        <v>-766.59847805343645</v>
      </c>
      <c r="E240" s="39">
        <f>IPMT('Advanced Deal Analysis'!$C$10/'Advanced Deal Analysis'!$E$23, B240,'Advanced Deal Analysis'!$C$23*'Advanced Deal Analysis'!$E$23,'Advanced Deal Analysis'!$D$15)</f>
        <v>-544.88531453357177</v>
      </c>
      <c r="F240" s="39">
        <f t="shared" si="3"/>
        <v>123778.61627247727</v>
      </c>
    </row>
    <row r="241" spans="1:6">
      <c r="A241" s="31"/>
      <c r="B241" s="33">
        <v>239</v>
      </c>
      <c r="C241" s="6">
        <f>-PMT('Advanced Deal Analysis'!$C$10/'Advanced Deal Analysis'!$E$23,'Advanced Deal Analysis'!$C$23*'Advanced Deal Analysis'!$E$23,'Advanced Deal Analysis'!$D$15)</f>
        <v>1311.4837925870086</v>
      </c>
      <c r="D241" s="39">
        <f>PPMT('Advanced Deal Analysis'!$C$10/'Advanced Deal Analysis'!$E$23,B241, 'Advanced Deal Analysis'!$C$23*'Advanced Deal Analysis'!$E$23,'Advanced Deal Analysis'!$D$15)</f>
        <v>-769.95234639492026</v>
      </c>
      <c r="E241" s="39">
        <f>IPMT('Advanced Deal Analysis'!$C$10/'Advanced Deal Analysis'!$E$23, B241,'Advanced Deal Analysis'!$C$23*'Advanced Deal Analysis'!$E$23,'Advanced Deal Analysis'!$D$15)</f>
        <v>-541.5314461920882</v>
      </c>
      <c r="F241" s="39">
        <f t="shared" si="3"/>
        <v>123008.66392608236</v>
      </c>
    </row>
    <row r="242" spans="1:6">
      <c r="A242" s="34" t="s">
        <v>95</v>
      </c>
      <c r="B242" s="35">
        <v>240</v>
      </c>
      <c r="C242" s="6">
        <f>-PMT('Advanced Deal Analysis'!$C$10/'Advanced Deal Analysis'!$E$23,'Advanced Deal Analysis'!$C$23*'Advanced Deal Analysis'!$E$23,'Advanced Deal Analysis'!$D$15)</f>
        <v>1311.4837925870086</v>
      </c>
      <c r="D242" s="39">
        <f>PPMT('Advanced Deal Analysis'!$C$10/'Advanced Deal Analysis'!$E$23,B242, 'Advanced Deal Analysis'!$C$23*'Advanced Deal Analysis'!$E$23,'Advanced Deal Analysis'!$D$15)</f>
        <v>-773.32088791039803</v>
      </c>
      <c r="E242" s="39">
        <f>IPMT('Advanced Deal Analysis'!$C$10/'Advanced Deal Analysis'!$E$23, B242,'Advanced Deal Analysis'!$C$23*'Advanced Deal Analysis'!$E$23,'Advanced Deal Analysis'!$D$15)</f>
        <v>-538.16290467661042</v>
      </c>
      <c r="F242" s="39">
        <f t="shared" si="3"/>
        <v>122235.34303817197</v>
      </c>
    </row>
    <row r="243" spans="1:6">
      <c r="A243" s="31"/>
      <c r="B243" s="33">
        <v>241</v>
      </c>
      <c r="C243" s="6">
        <f>-PMT('Advanced Deal Analysis'!$C$10/'Advanced Deal Analysis'!$E$23,'Advanced Deal Analysis'!$C$23*'Advanced Deal Analysis'!$E$23,'Advanced Deal Analysis'!$D$15)</f>
        <v>1311.4837925870086</v>
      </c>
      <c r="D243" s="39">
        <f>PPMT('Advanced Deal Analysis'!$C$10/'Advanced Deal Analysis'!$E$23,B243, 'Advanced Deal Analysis'!$C$23*'Advanced Deal Analysis'!$E$23,'Advanced Deal Analysis'!$D$15)</f>
        <v>-776.70416679500602</v>
      </c>
      <c r="E243" s="39">
        <f>IPMT('Advanced Deal Analysis'!$C$10/'Advanced Deal Analysis'!$E$23, B243,'Advanced Deal Analysis'!$C$23*'Advanced Deal Analysis'!$E$23,'Advanced Deal Analysis'!$D$15)</f>
        <v>-534.77962579200232</v>
      </c>
      <c r="F243" s="39">
        <f t="shared" si="3"/>
        <v>121458.63887137696</v>
      </c>
    </row>
    <row r="244" spans="1:6">
      <c r="A244" s="31"/>
      <c r="B244" s="33">
        <v>242</v>
      </c>
      <c r="C244" s="6">
        <f>-PMT('Advanced Deal Analysis'!$C$10/'Advanced Deal Analysis'!$E$23,'Advanced Deal Analysis'!$C$23*'Advanced Deal Analysis'!$E$23,'Advanced Deal Analysis'!$D$15)</f>
        <v>1311.4837925870086</v>
      </c>
      <c r="D244" s="39">
        <f>PPMT('Advanced Deal Analysis'!$C$10/'Advanced Deal Analysis'!$E$23,B244, 'Advanced Deal Analysis'!$C$23*'Advanced Deal Analysis'!$E$23,'Advanced Deal Analysis'!$D$15)</f>
        <v>-780.10224752473425</v>
      </c>
      <c r="E244" s="39">
        <f>IPMT('Advanced Deal Analysis'!$C$10/'Advanced Deal Analysis'!$E$23, B244,'Advanced Deal Analysis'!$C$23*'Advanced Deal Analysis'!$E$23,'Advanced Deal Analysis'!$D$15)</f>
        <v>-531.3815450622742</v>
      </c>
      <c r="F244" s="39">
        <f t="shared" si="3"/>
        <v>120678.53662385223</v>
      </c>
    </row>
    <row r="245" spans="1:6">
      <c r="A245" s="31"/>
      <c r="B245" s="33">
        <v>243</v>
      </c>
      <c r="C245" s="6">
        <f>-PMT('Advanced Deal Analysis'!$C$10/'Advanced Deal Analysis'!$E$23,'Advanced Deal Analysis'!$C$23*'Advanced Deal Analysis'!$E$23,'Advanced Deal Analysis'!$D$15)</f>
        <v>1311.4837925870086</v>
      </c>
      <c r="D245" s="39">
        <f>PPMT('Advanced Deal Analysis'!$C$10/'Advanced Deal Analysis'!$E$23,B245, 'Advanced Deal Analysis'!$C$23*'Advanced Deal Analysis'!$E$23,'Advanced Deal Analysis'!$D$15)</f>
        <v>-783.51519485765493</v>
      </c>
      <c r="E245" s="39">
        <f>IPMT('Advanced Deal Analysis'!$C$10/'Advanced Deal Analysis'!$E$23, B245,'Advanced Deal Analysis'!$C$23*'Advanced Deal Analysis'!$E$23,'Advanced Deal Analysis'!$D$15)</f>
        <v>-527.96859772935352</v>
      </c>
      <c r="F245" s="39">
        <f t="shared" si="3"/>
        <v>119895.02142899457</v>
      </c>
    </row>
    <row r="246" spans="1:6">
      <c r="A246" s="31"/>
      <c r="B246" s="33">
        <v>244</v>
      </c>
      <c r="C246" s="6">
        <f>-PMT('Advanced Deal Analysis'!$C$10/'Advanced Deal Analysis'!$E$23,'Advanced Deal Analysis'!$C$23*'Advanced Deal Analysis'!$E$23,'Advanced Deal Analysis'!$D$15)</f>
        <v>1311.4837925870086</v>
      </c>
      <c r="D246" s="39">
        <f>PPMT('Advanced Deal Analysis'!$C$10/'Advanced Deal Analysis'!$E$23,B246, 'Advanced Deal Analysis'!$C$23*'Advanced Deal Analysis'!$E$23,'Advanced Deal Analysis'!$D$15)</f>
        <v>-786.94307383515729</v>
      </c>
      <c r="E246" s="39">
        <f>IPMT('Advanced Deal Analysis'!$C$10/'Advanced Deal Analysis'!$E$23, B246,'Advanced Deal Analysis'!$C$23*'Advanced Deal Analysis'!$E$23,'Advanced Deal Analysis'!$D$15)</f>
        <v>-524.54071875185127</v>
      </c>
      <c r="F246" s="39">
        <f t="shared" si="3"/>
        <v>119108.07835515942</v>
      </c>
    </row>
    <row r="247" spans="1:6">
      <c r="A247" s="31"/>
      <c r="B247" s="33">
        <v>245</v>
      </c>
      <c r="C247" s="6">
        <f>-PMT('Advanced Deal Analysis'!$C$10/'Advanced Deal Analysis'!$E$23,'Advanced Deal Analysis'!$C$23*'Advanced Deal Analysis'!$E$23,'Advanced Deal Analysis'!$D$15)</f>
        <v>1311.4837925870086</v>
      </c>
      <c r="D247" s="39">
        <f>PPMT('Advanced Deal Analysis'!$C$10/'Advanced Deal Analysis'!$E$23,B247, 'Advanced Deal Analysis'!$C$23*'Advanced Deal Analysis'!$E$23,'Advanced Deal Analysis'!$D$15)</f>
        <v>-790.38594978318599</v>
      </c>
      <c r="E247" s="39">
        <f>IPMT('Advanced Deal Analysis'!$C$10/'Advanced Deal Analysis'!$E$23, B247,'Advanced Deal Analysis'!$C$23*'Advanced Deal Analysis'!$E$23,'Advanced Deal Analysis'!$D$15)</f>
        <v>-521.09784280382257</v>
      </c>
      <c r="F247" s="39">
        <f t="shared" si="3"/>
        <v>118317.69240537623</v>
      </c>
    </row>
    <row r="248" spans="1:6">
      <c r="A248" s="31"/>
      <c r="B248" s="33">
        <v>246</v>
      </c>
      <c r="C248" s="6">
        <f>-PMT('Advanced Deal Analysis'!$C$10/'Advanced Deal Analysis'!$E$23,'Advanced Deal Analysis'!$C$23*'Advanced Deal Analysis'!$E$23,'Advanced Deal Analysis'!$D$15)</f>
        <v>1311.4837925870086</v>
      </c>
      <c r="D248" s="39">
        <f>PPMT('Advanced Deal Analysis'!$C$10/'Advanced Deal Analysis'!$E$23,B248, 'Advanced Deal Analysis'!$C$23*'Advanced Deal Analysis'!$E$23,'Advanced Deal Analysis'!$D$15)</f>
        <v>-793.84388831348747</v>
      </c>
      <c r="E248" s="39">
        <f>IPMT('Advanced Deal Analysis'!$C$10/'Advanced Deal Analysis'!$E$23, B248,'Advanced Deal Analysis'!$C$23*'Advanced Deal Analysis'!$E$23,'Advanced Deal Analysis'!$D$15)</f>
        <v>-517.63990427352098</v>
      </c>
      <c r="F248" s="39">
        <f t="shared" si="3"/>
        <v>117523.84851706275</v>
      </c>
    </row>
    <row r="249" spans="1:6">
      <c r="A249" s="31"/>
      <c r="B249" s="33">
        <v>247</v>
      </c>
      <c r="C249" s="6">
        <f>-PMT('Advanced Deal Analysis'!$C$10/'Advanced Deal Analysis'!$E$23,'Advanced Deal Analysis'!$C$23*'Advanced Deal Analysis'!$E$23,'Advanced Deal Analysis'!$D$15)</f>
        <v>1311.4837925870086</v>
      </c>
      <c r="D249" s="39">
        <f>PPMT('Advanced Deal Analysis'!$C$10/'Advanced Deal Analysis'!$E$23,B249, 'Advanced Deal Analysis'!$C$23*'Advanced Deal Analysis'!$E$23,'Advanced Deal Analysis'!$D$15)</f>
        <v>-797.31695532485901</v>
      </c>
      <c r="E249" s="39">
        <f>IPMT('Advanced Deal Analysis'!$C$10/'Advanced Deal Analysis'!$E$23, B249,'Advanced Deal Analysis'!$C$23*'Advanced Deal Analysis'!$E$23,'Advanced Deal Analysis'!$D$15)</f>
        <v>-514.16683726214944</v>
      </c>
      <c r="F249" s="39">
        <f t="shared" si="3"/>
        <v>116726.53156173789</v>
      </c>
    </row>
    <row r="250" spans="1:6">
      <c r="A250" s="31"/>
      <c r="B250" s="33">
        <v>248</v>
      </c>
      <c r="C250" s="6">
        <f>-PMT('Advanced Deal Analysis'!$C$10/'Advanced Deal Analysis'!$E$23,'Advanced Deal Analysis'!$C$23*'Advanced Deal Analysis'!$E$23,'Advanced Deal Analysis'!$D$15)</f>
        <v>1311.4837925870086</v>
      </c>
      <c r="D250" s="39">
        <f>PPMT('Advanced Deal Analysis'!$C$10/'Advanced Deal Analysis'!$E$23,B250, 'Advanced Deal Analysis'!$C$23*'Advanced Deal Analysis'!$E$23,'Advanced Deal Analysis'!$D$15)</f>
        <v>-800.80521700440522</v>
      </c>
      <c r="E250" s="39">
        <f>IPMT('Advanced Deal Analysis'!$C$10/'Advanced Deal Analysis'!$E$23, B250,'Advanced Deal Analysis'!$C$23*'Advanced Deal Analysis'!$E$23,'Advanced Deal Analysis'!$D$15)</f>
        <v>-510.67857558260323</v>
      </c>
      <c r="F250" s="39">
        <f t="shared" si="3"/>
        <v>115925.72634473348</v>
      </c>
    </row>
    <row r="251" spans="1:6">
      <c r="A251" s="31"/>
      <c r="B251" s="33">
        <v>249</v>
      </c>
      <c r="C251" s="6">
        <f>-PMT('Advanced Deal Analysis'!$C$10/'Advanced Deal Analysis'!$E$23,'Advanced Deal Analysis'!$C$23*'Advanced Deal Analysis'!$E$23,'Advanced Deal Analysis'!$D$15)</f>
        <v>1311.4837925870086</v>
      </c>
      <c r="D251" s="39">
        <f>PPMT('Advanced Deal Analysis'!$C$10/'Advanced Deal Analysis'!$E$23,B251, 'Advanced Deal Analysis'!$C$23*'Advanced Deal Analysis'!$E$23,'Advanced Deal Analysis'!$D$15)</f>
        <v>-804.3087398287995</v>
      </c>
      <c r="E251" s="39">
        <f>IPMT('Advanced Deal Analysis'!$C$10/'Advanced Deal Analysis'!$E$23, B251,'Advanced Deal Analysis'!$C$23*'Advanced Deal Analysis'!$E$23,'Advanced Deal Analysis'!$D$15)</f>
        <v>-507.17505275820901</v>
      </c>
      <c r="F251" s="39">
        <f t="shared" si="3"/>
        <v>115121.41760490468</v>
      </c>
    </row>
    <row r="252" spans="1:6">
      <c r="A252" s="31"/>
      <c r="B252" s="33">
        <v>250</v>
      </c>
      <c r="C252" s="6">
        <f>-PMT('Advanced Deal Analysis'!$C$10/'Advanced Deal Analysis'!$E$23,'Advanced Deal Analysis'!$C$23*'Advanced Deal Analysis'!$E$23,'Advanced Deal Analysis'!$D$15)</f>
        <v>1311.4837925870086</v>
      </c>
      <c r="D252" s="39">
        <f>PPMT('Advanced Deal Analysis'!$C$10/'Advanced Deal Analysis'!$E$23,B252, 'Advanced Deal Analysis'!$C$23*'Advanced Deal Analysis'!$E$23,'Advanced Deal Analysis'!$D$15)</f>
        <v>-807.82759056555051</v>
      </c>
      <c r="E252" s="39">
        <f>IPMT('Advanced Deal Analysis'!$C$10/'Advanced Deal Analysis'!$E$23, B252,'Advanced Deal Analysis'!$C$23*'Advanced Deal Analysis'!$E$23,'Advanced Deal Analysis'!$D$15)</f>
        <v>-503.65620202145794</v>
      </c>
      <c r="F252" s="39">
        <f t="shared" si="3"/>
        <v>114313.59001433913</v>
      </c>
    </row>
    <row r="253" spans="1:6">
      <c r="A253" s="31"/>
      <c r="B253" s="33">
        <v>251</v>
      </c>
      <c r="C253" s="6">
        <f>-PMT('Advanced Deal Analysis'!$C$10/'Advanced Deal Analysis'!$E$23,'Advanced Deal Analysis'!$C$23*'Advanced Deal Analysis'!$E$23,'Advanced Deal Analysis'!$D$15)</f>
        <v>1311.4837925870086</v>
      </c>
      <c r="D253" s="39">
        <f>PPMT('Advanced Deal Analysis'!$C$10/'Advanced Deal Analysis'!$E$23,B253, 'Advanced Deal Analysis'!$C$23*'Advanced Deal Analysis'!$E$23,'Advanced Deal Analysis'!$D$15)</f>
        <v>-811.36183627427476</v>
      </c>
      <c r="E253" s="39">
        <f>IPMT('Advanced Deal Analysis'!$C$10/'Advanced Deal Analysis'!$E$23, B253,'Advanced Deal Analysis'!$C$23*'Advanced Deal Analysis'!$E$23,'Advanced Deal Analysis'!$D$15)</f>
        <v>-500.1219563127338</v>
      </c>
      <c r="F253" s="39">
        <f t="shared" si="3"/>
        <v>113502.22817806486</v>
      </c>
    </row>
    <row r="254" spans="1:6">
      <c r="A254" s="34" t="s">
        <v>96</v>
      </c>
      <c r="B254" s="35">
        <v>252</v>
      </c>
      <c r="C254" s="6">
        <f>-PMT('Advanced Deal Analysis'!$C$10/'Advanced Deal Analysis'!$E$23,'Advanced Deal Analysis'!$C$23*'Advanced Deal Analysis'!$E$23,'Advanced Deal Analysis'!$D$15)</f>
        <v>1311.4837925870086</v>
      </c>
      <c r="D254" s="39">
        <f>PPMT('Advanced Deal Analysis'!$C$10/'Advanced Deal Analysis'!$E$23,B254, 'Advanced Deal Analysis'!$C$23*'Advanced Deal Analysis'!$E$23,'Advanced Deal Analysis'!$D$15)</f>
        <v>-814.91154430797474</v>
      </c>
      <c r="E254" s="39">
        <f>IPMT('Advanced Deal Analysis'!$C$10/'Advanced Deal Analysis'!$E$23, B254,'Advanced Deal Analysis'!$C$23*'Advanced Deal Analysis'!$E$23,'Advanced Deal Analysis'!$D$15)</f>
        <v>-496.57224827903372</v>
      </c>
      <c r="F254" s="39">
        <f t="shared" si="3"/>
        <v>112687.31663375688</v>
      </c>
    </row>
    <row r="255" spans="1:6">
      <c r="A255" s="31"/>
      <c r="B255" s="33">
        <v>253</v>
      </c>
      <c r="C255" s="6">
        <f>-PMT('Advanced Deal Analysis'!$C$10/'Advanced Deal Analysis'!$E$23,'Advanced Deal Analysis'!$C$23*'Advanced Deal Analysis'!$E$23,'Advanced Deal Analysis'!$D$15)</f>
        <v>1311.4837925870086</v>
      </c>
      <c r="D255" s="39">
        <f>PPMT('Advanced Deal Analysis'!$C$10/'Advanced Deal Analysis'!$E$23,B255, 'Advanced Deal Analysis'!$C$23*'Advanced Deal Analysis'!$E$23,'Advanced Deal Analysis'!$D$15)</f>
        <v>-818.47678231432201</v>
      </c>
      <c r="E255" s="39">
        <f>IPMT('Advanced Deal Analysis'!$C$10/'Advanced Deal Analysis'!$E$23, B255,'Advanced Deal Analysis'!$C$23*'Advanced Deal Analysis'!$E$23,'Advanced Deal Analysis'!$D$15)</f>
        <v>-493.00701027268633</v>
      </c>
      <c r="F255" s="39">
        <f t="shared" si="3"/>
        <v>111868.83985144256</v>
      </c>
    </row>
    <row r="256" spans="1:6">
      <c r="A256" s="31"/>
      <c r="B256" s="33">
        <v>254</v>
      </c>
      <c r="C256" s="6">
        <f>-PMT('Advanced Deal Analysis'!$C$10/'Advanced Deal Analysis'!$E$23,'Advanced Deal Analysis'!$C$23*'Advanced Deal Analysis'!$E$23,'Advanced Deal Analysis'!$D$15)</f>
        <v>1311.4837925870086</v>
      </c>
      <c r="D256" s="39">
        <f>PPMT('Advanced Deal Analysis'!$C$10/'Advanced Deal Analysis'!$E$23,B256, 'Advanced Deal Analysis'!$C$23*'Advanced Deal Analysis'!$E$23,'Advanced Deal Analysis'!$D$15)</f>
        <v>-822.05761823694729</v>
      </c>
      <c r="E256" s="39">
        <f>IPMT('Advanced Deal Analysis'!$C$10/'Advanced Deal Analysis'!$E$23, B256,'Advanced Deal Analysis'!$C$23*'Advanced Deal Analysis'!$E$23,'Advanced Deal Analysis'!$D$15)</f>
        <v>-489.42617435006116</v>
      </c>
      <c r="F256" s="39">
        <f t="shared" si="3"/>
        <v>111046.78223320562</v>
      </c>
    </row>
    <row r="257" spans="1:6">
      <c r="A257" s="31"/>
      <c r="B257" s="33">
        <v>255</v>
      </c>
      <c r="C257" s="6">
        <f>-PMT('Advanced Deal Analysis'!$C$10/'Advanced Deal Analysis'!$E$23,'Advanced Deal Analysis'!$C$23*'Advanced Deal Analysis'!$E$23,'Advanced Deal Analysis'!$D$15)</f>
        <v>1311.4837925870086</v>
      </c>
      <c r="D257" s="39">
        <f>PPMT('Advanced Deal Analysis'!$C$10/'Advanced Deal Analysis'!$E$23,B257, 'Advanced Deal Analysis'!$C$23*'Advanced Deal Analysis'!$E$23,'Advanced Deal Analysis'!$D$15)</f>
        <v>-825.65412031673395</v>
      </c>
      <c r="E257" s="39">
        <f>IPMT('Advanced Deal Analysis'!$C$10/'Advanced Deal Analysis'!$E$23, B257,'Advanced Deal Analysis'!$C$23*'Advanced Deal Analysis'!$E$23,'Advanced Deal Analysis'!$D$15)</f>
        <v>-485.8296722702745</v>
      </c>
      <c r="F257" s="39">
        <f t="shared" si="3"/>
        <v>110221.12811288889</v>
      </c>
    </row>
    <row r="258" spans="1:6">
      <c r="A258" s="31"/>
      <c r="B258" s="33">
        <v>256</v>
      </c>
      <c r="C258" s="6">
        <f>-PMT('Advanced Deal Analysis'!$C$10/'Advanced Deal Analysis'!$E$23,'Advanced Deal Analysis'!$C$23*'Advanced Deal Analysis'!$E$23,'Advanced Deal Analysis'!$D$15)</f>
        <v>1311.4837925870086</v>
      </c>
      <c r="D258" s="39">
        <f>PPMT('Advanced Deal Analysis'!$C$10/'Advanced Deal Analysis'!$E$23,B258, 'Advanced Deal Analysis'!$C$23*'Advanced Deal Analysis'!$E$23,'Advanced Deal Analysis'!$D$15)</f>
        <v>-829.26635709311961</v>
      </c>
      <c r="E258" s="39">
        <f>IPMT('Advanced Deal Analysis'!$C$10/'Advanced Deal Analysis'!$E$23, B258,'Advanced Deal Analysis'!$C$23*'Advanced Deal Analysis'!$E$23,'Advanced Deal Analysis'!$D$15)</f>
        <v>-482.21743549388879</v>
      </c>
      <c r="F258" s="39">
        <f t="shared" si="3"/>
        <v>109391.86175579578</v>
      </c>
    </row>
    <row r="259" spans="1:6">
      <c r="A259" s="31"/>
      <c r="B259" s="33">
        <v>257</v>
      </c>
      <c r="C259" s="6">
        <f>-PMT('Advanced Deal Analysis'!$C$10/'Advanced Deal Analysis'!$E$23,'Advanced Deal Analysis'!$C$23*'Advanced Deal Analysis'!$E$23,'Advanced Deal Analysis'!$D$15)</f>
        <v>1311.4837925870086</v>
      </c>
      <c r="D259" s="39">
        <f>PPMT('Advanced Deal Analysis'!$C$10/'Advanced Deal Analysis'!$E$23,B259, 'Advanced Deal Analysis'!$C$23*'Advanced Deal Analysis'!$E$23,'Advanced Deal Analysis'!$D$15)</f>
        <v>-832.89439740540217</v>
      </c>
      <c r="E259" s="39">
        <f>IPMT('Advanced Deal Analysis'!$C$10/'Advanced Deal Analysis'!$E$23, B259,'Advanced Deal Analysis'!$C$23*'Advanced Deal Analysis'!$E$23,'Advanced Deal Analysis'!$D$15)</f>
        <v>-478.58939518160645</v>
      </c>
      <c r="F259" s="39">
        <f t="shared" si="3"/>
        <v>108558.96735839038</v>
      </c>
    </row>
    <row r="260" spans="1:6">
      <c r="A260" s="31"/>
      <c r="B260" s="33">
        <v>258</v>
      </c>
      <c r="C260" s="6">
        <f>-PMT('Advanced Deal Analysis'!$C$10/'Advanced Deal Analysis'!$E$23,'Advanced Deal Analysis'!$C$23*'Advanced Deal Analysis'!$E$23,'Advanced Deal Analysis'!$D$15)</f>
        <v>1311.4837925870086</v>
      </c>
      <c r="D260" s="39">
        <f>PPMT('Advanced Deal Analysis'!$C$10/'Advanced Deal Analysis'!$E$23,B260, 'Advanced Deal Analysis'!$C$23*'Advanced Deal Analysis'!$E$23,'Advanced Deal Analysis'!$D$15)</f>
        <v>-836.53831039405054</v>
      </c>
      <c r="E260" s="39">
        <f>IPMT('Advanced Deal Analysis'!$C$10/'Advanced Deal Analysis'!$E$23, B260,'Advanced Deal Analysis'!$C$23*'Advanced Deal Analysis'!$E$23,'Advanced Deal Analysis'!$D$15)</f>
        <v>-474.9454821929578</v>
      </c>
      <c r="F260" s="39">
        <f t="shared" si="3"/>
        <v>107722.42904799632</v>
      </c>
    </row>
    <row r="261" spans="1:6">
      <c r="A261" s="31"/>
      <c r="B261" s="33">
        <v>259</v>
      </c>
      <c r="C261" s="6">
        <f>-PMT('Advanced Deal Analysis'!$C$10/'Advanced Deal Analysis'!$E$23,'Advanced Deal Analysis'!$C$23*'Advanced Deal Analysis'!$E$23,'Advanced Deal Analysis'!$D$15)</f>
        <v>1311.4837925870086</v>
      </c>
      <c r="D261" s="39">
        <f>PPMT('Advanced Deal Analysis'!$C$10/'Advanced Deal Analysis'!$E$23,B261, 'Advanced Deal Analysis'!$C$23*'Advanced Deal Analysis'!$E$23,'Advanced Deal Analysis'!$D$15)</f>
        <v>-840.19816550202461</v>
      </c>
      <c r="E261" s="39">
        <f>IPMT('Advanced Deal Analysis'!$C$10/'Advanced Deal Analysis'!$E$23, B261,'Advanced Deal Analysis'!$C$23*'Advanced Deal Analysis'!$E$23,'Advanced Deal Analysis'!$D$15)</f>
        <v>-471.28562708498379</v>
      </c>
      <c r="F261" s="39">
        <f t="shared" ref="F261:F324" si="4">F260+D261</f>
        <v>106882.2308824943</v>
      </c>
    </row>
    <row r="262" spans="1:6">
      <c r="A262" s="31"/>
      <c r="B262" s="33">
        <v>260</v>
      </c>
      <c r="C262" s="6">
        <f>-PMT('Advanced Deal Analysis'!$C$10/'Advanced Deal Analysis'!$E$23,'Advanced Deal Analysis'!$C$23*'Advanced Deal Analysis'!$E$23,'Advanced Deal Analysis'!$D$15)</f>
        <v>1311.4837925870086</v>
      </c>
      <c r="D262" s="39">
        <f>PPMT('Advanced Deal Analysis'!$C$10/'Advanced Deal Analysis'!$E$23,B262, 'Advanced Deal Analysis'!$C$23*'Advanced Deal Analysis'!$E$23,'Advanced Deal Analysis'!$D$15)</f>
        <v>-843.87403247609609</v>
      </c>
      <c r="E262" s="39">
        <f>IPMT('Advanced Deal Analysis'!$C$10/'Advanced Deal Analysis'!$E$23, B262,'Advanced Deal Analysis'!$C$23*'Advanced Deal Analysis'!$E$23,'Advanced Deal Analysis'!$D$15)</f>
        <v>-467.60976011091248</v>
      </c>
      <c r="F262" s="39">
        <f t="shared" si="4"/>
        <v>106038.3568500182</v>
      </c>
    </row>
    <row r="263" spans="1:6">
      <c r="A263" s="31"/>
      <c r="B263" s="33">
        <v>261</v>
      </c>
      <c r="C263" s="6">
        <f>-PMT('Advanced Deal Analysis'!$C$10/'Advanced Deal Analysis'!$E$23,'Advanced Deal Analysis'!$C$23*'Advanced Deal Analysis'!$E$23,'Advanced Deal Analysis'!$D$15)</f>
        <v>1311.4837925870086</v>
      </c>
      <c r="D263" s="39">
        <f>PPMT('Advanced Deal Analysis'!$C$10/'Advanced Deal Analysis'!$E$23,B263, 'Advanced Deal Analysis'!$C$23*'Advanced Deal Analysis'!$E$23,'Advanced Deal Analysis'!$D$15)</f>
        <v>-847.56598136817888</v>
      </c>
      <c r="E263" s="39">
        <f>IPMT('Advanced Deal Analysis'!$C$10/'Advanced Deal Analysis'!$E$23, B263,'Advanced Deal Analysis'!$C$23*'Advanced Deal Analysis'!$E$23,'Advanced Deal Analysis'!$D$15)</f>
        <v>-463.91781121882957</v>
      </c>
      <c r="F263" s="39">
        <f t="shared" si="4"/>
        <v>105190.79086865002</v>
      </c>
    </row>
    <row r="264" spans="1:6">
      <c r="A264" s="31"/>
      <c r="B264" s="33">
        <v>262</v>
      </c>
      <c r="C264" s="6">
        <f>-PMT('Advanced Deal Analysis'!$C$10/'Advanced Deal Analysis'!$E$23,'Advanced Deal Analysis'!$C$23*'Advanced Deal Analysis'!$E$23,'Advanced Deal Analysis'!$D$15)</f>
        <v>1311.4837925870086</v>
      </c>
      <c r="D264" s="39">
        <f>PPMT('Advanced Deal Analysis'!$C$10/'Advanced Deal Analysis'!$E$23,B264, 'Advanced Deal Analysis'!$C$23*'Advanced Deal Analysis'!$E$23,'Advanced Deal Analysis'!$D$15)</f>
        <v>-851.27408253666488</v>
      </c>
      <c r="E264" s="39">
        <f>IPMT('Advanced Deal Analysis'!$C$10/'Advanced Deal Analysis'!$E$23, B264,'Advanced Deal Analysis'!$C$23*'Advanced Deal Analysis'!$E$23,'Advanced Deal Analysis'!$D$15)</f>
        <v>-460.20971005034386</v>
      </c>
      <c r="F264" s="39">
        <f t="shared" si="4"/>
        <v>104339.51678611335</v>
      </c>
    </row>
    <row r="265" spans="1:6">
      <c r="A265" s="31"/>
      <c r="B265" s="33">
        <v>263</v>
      </c>
      <c r="C265" s="6">
        <f>-PMT('Advanced Deal Analysis'!$C$10/'Advanced Deal Analysis'!$E$23,'Advanced Deal Analysis'!$C$23*'Advanced Deal Analysis'!$E$23,'Advanced Deal Analysis'!$D$15)</f>
        <v>1311.4837925870086</v>
      </c>
      <c r="D265" s="39">
        <f>PPMT('Advanced Deal Analysis'!$C$10/'Advanced Deal Analysis'!$E$23,B265, 'Advanced Deal Analysis'!$C$23*'Advanced Deal Analysis'!$E$23,'Advanced Deal Analysis'!$D$15)</f>
        <v>-854.99840664776264</v>
      </c>
      <c r="E265" s="39">
        <f>IPMT('Advanced Deal Analysis'!$C$10/'Advanced Deal Analysis'!$E$23, B265,'Advanced Deal Analysis'!$C$23*'Advanced Deal Analysis'!$E$23,'Advanced Deal Analysis'!$D$15)</f>
        <v>-456.48538593924587</v>
      </c>
      <c r="F265" s="39">
        <f t="shared" si="4"/>
        <v>103484.51837946559</v>
      </c>
    </row>
    <row r="266" spans="1:6">
      <c r="A266" s="34" t="s">
        <v>97</v>
      </c>
      <c r="B266" s="35">
        <v>264</v>
      </c>
      <c r="C266" s="6">
        <f>-PMT('Advanced Deal Analysis'!$C$10/'Advanced Deal Analysis'!$E$23,'Advanced Deal Analysis'!$C$23*'Advanced Deal Analysis'!$E$23,'Advanced Deal Analysis'!$D$15)</f>
        <v>1311.4837925870086</v>
      </c>
      <c r="D266" s="39">
        <f>PPMT('Advanced Deal Analysis'!$C$10/'Advanced Deal Analysis'!$E$23,B266, 'Advanced Deal Analysis'!$C$23*'Advanced Deal Analysis'!$E$23,'Advanced Deal Analysis'!$D$15)</f>
        <v>-858.73902467684661</v>
      </c>
      <c r="E266" s="39">
        <f>IPMT('Advanced Deal Analysis'!$C$10/'Advanced Deal Analysis'!$E$23, B266,'Advanced Deal Analysis'!$C$23*'Advanced Deal Analysis'!$E$23,'Advanced Deal Analysis'!$D$15)</f>
        <v>-452.74476791016184</v>
      </c>
      <c r="F266" s="39">
        <f t="shared" si="4"/>
        <v>102625.77935478874</v>
      </c>
    </row>
    <row r="267" spans="1:6">
      <c r="A267" s="31"/>
      <c r="B267" s="33">
        <v>265</v>
      </c>
      <c r="C267" s="6">
        <f>-PMT('Advanced Deal Analysis'!$C$10/'Advanced Deal Analysis'!$E$23,'Advanced Deal Analysis'!$C$23*'Advanced Deal Analysis'!$E$23,'Advanced Deal Analysis'!$D$15)</f>
        <v>1311.4837925870086</v>
      </c>
      <c r="D267" s="39">
        <f>PPMT('Advanced Deal Analysis'!$C$10/'Advanced Deal Analysis'!$E$23,B267, 'Advanced Deal Analysis'!$C$23*'Advanced Deal Analysis'!$E$23,'Advanced Deal Analysis'!$D$15)</f>
        <v>-862.49600790980787</v>
      </c>
      <c r="E267" s="39">
        <f>IPMT('Advanced Deal Analysis'!$C$10/'Advanced Deal Analysis'!$E$23, B267,'Advanced Deal Analysis'!$C$23*'Advanced Deal Analysis'!$E$23,'Advanced Deal Analysis'!$D$15)</f>
        <v>-448.98778467720069</v>
      </c>
      <c r="F267" s="39">
        <f t="shared" si="4"/>
        <v>101763.28334687893</v>
      </c>
    </row>
    <row r="268" spans="1:6">
      <c r="A268" s="31"/>
      <c r="B268" s="33">
        <v>266</v>
      </c>
      <c r="C268" s="6">
        <f>-PMT('Advanced Deal Analysis'!$C$10/'Advanced Deal Analysis'!$E$23,'Advanced Deal Analysis'!$C$23*'Advanced Deal Analysis'!$E$23,'Advanced Deal Analysis'!$D$15)</f>
        <v>1311.4837925870086</v>
      </c>
      <c r="D268" s="39">
        <f>PPMT('Advanced Deal Analysis'!$C$10/'Advanced Deal Analysis'!$E$23,B268, 'Advanced Deal Analysis'!$C$23*'Advanced Deal Analysis'!$E$23,'Advanced Deal Analysis'!$D$15)</f>
        <v>-866.26942794441311</v>
      </c>
      <c r="E268" s="39">
        <f>IPMT('Advanced Deal Analysis'!$C$10/'Advanced Deal Analysis'!$E$23, B268,'Advanced Deal Analysis'!$C$23*'Advanced Deal Analysis'!$E$23,'Advanced Deal Analysis'!$D$15)</f>
        <v>-445.21436464259529</v>
      </c>
      <c r="F268" s="39">
        <f t="shared" si="4"/>
        <v>100897.01391893452</v>
      </c>
    </row>
    <row r="269" spans="1:6">
      <c r="A269" s="31"/>
      <c r="B269" s="33">
        <v>267</v>
      </c>
      <c r="C269" s="6">
        <f>-PMT('Advanced Deal Analysis'!$C$10/'Advanced Deal Analysis'!$E$23,'Advanced Deal Analysis'!$C$23*'Advanced Deal Analysis'!$E$23,'Advanced Deal Analysis'!$D$15)</f>
        <v>1311.4837925870086</v>
      </c>
      <c r="D269" s="39">
        <f>PPMT('Advanced Deal Analysis'!$C$10/'Advanced Deal Analysis'!$E$23,B269, 'Advanced Deal Analysis'!$C$23*'Advanced Deal Analysis'!$E$23,'Advanced Deal Analysis'!$D$15)</f>
        <v>-870.0593566916699</v>
      </c>
      <c r="E269" s="39">
        <f>IPMT('Advanced Deal Analysis'!$C$10/'Advanced Deal Analysis'!$E$23, B269,'Advanced Deal Analysis'!$C$23*'Advanced Deal Analysis'!$E$23,'Advanced Deal Analysis'!$D$15)</f>
        <v>-441.42443589533849</v>
      </c>
      <c r="F269" s="39">
        <f t="shared" si="4"/>
        <v>100026.95456224286</v>
      </c>
    </row>
    <row r="270" spans="1:6">
      <c r="A270" s="31"/>
      <c r="B270" s="33">
        <v>268</v>
      </c>
      <c r="C270" s="6">
        <f>-PMT('Advanced Deal Analysis'!$C$10/'Advanced Deal Analysis'!$E$23,'Advanced Deal Analysis'!$C$23*'Advanced Deal Analysis'!$E$23,'Advanced Deal Analysis'!$D$15)</f>
        <v>1311.4837925870086</v>
      </c>
      <c r="D270" s="39">
        <f>PPMT('Advanced Deal Analysis'!$C$10/'Advanced Deal Analysis'!$E$23,B270, 'Advanced Deal Analysis'!$C$23*'Advanced Deal Analysis'!$E$23,'Advanced Deal Analysis'!$D$15)</f>
        <v>-873.86586637719608</v>
      </c>
      <c r="E270" s="39">
        <f>IPMT('Advanced Deal Analysis'!$C$10/'Advanced Deal Analysis'!$E$23, B270,'Advanced Deal Analysis'!$C$23*'Advanced Deal Analysis'!$E$23,'Advanced Deal Analysis'!$D$15)</f>
        <v>-437.61792620981254</v>
      </c>
      <c r="F270" s="39">
        <f t="shared" si="4"/>
        <v>99153.088695865663</v>
      </c>
    </row>
    <row r="271" spans="1:6">
      <c r="A271" s="31"/>
      <c r="B271" s="33">
        <v>269</v>
      </c>
      <c r="C271" s="6">
        <f>-PMT('Advanced Deal Analysis'!$C$10/'Advanced Deal Analysis'!$E$23,'Advanced Deal Analysis'!$C$23*'Advanced Deal Analysis'!$E$23,'Advanced Deal Analysis'!$D$15)</f>
        <v>1311.4837925870086</v>
      </c>
      <c r="D271" s="39">
        <f>PPMT('Advanced Deal Analysis'!$C$10/'Advanced Deal Analysis'!$E$23,B271, 'Advanced Deal Analysis'!$C$23*'Advanced Deal Analysis'!$E$23,'Advanced Deal Analysis'!$D$15)</f>
        <v>-877.68902954259636</v>
      </c>
      <c r="E271" s="39">
        <f>IPMT('Advanced Deal Analysis'!$C$10/'Advanced Deal Analysis'!$E$23, B271,'Advanced Deal Analysis'!$C$23*'Advanced Deal Analysis'!$E$23,'Advanced Deal Analysis'!$D$15)</f>
        <v>-433.79476304441215</v>
      </c>
      <c r="F271" s="39">
        <f t="shared" si="4"/>
        <v>98275.399666323065</v>
      </c>
    </row>
    <row r="272" spans="1:6">
      <c r="A272" s="31"/>
      <c r="B272" s="33">
        <v>270</v>
      </c>
      <c r="C272" s="6">
        <f>-PMT('Advanced Deal Analysis'!$C$10/'Advanced Deal Analysis'!$E$23,'Advanced Deal Analysis'!$C$23*'Advanced Deal Analysis'!$E$23,'Advanced Deal Analysis'!$D$15)</f>
        <v>1311.4837925870086</v>
      </c>
      <c r="D272" s="39">
        <f>PPMT('Advanced Deal Analysis'!$C$10/'Advanced Deal Analysis'!$E$23,B272, 'Advanced Deal Analysis'!$C$23*'Advanced Deal Analysis'!$E$23,'Advanced Deal Analysis'!$D$15)</f>
        <v>-881.52891904684509</v>
      </c>
      <c r="E272" s="39">
        <f>IPMT('Advanced Deal Analysis'!$C$10/'Advanced Deal Analysis'!$E$23, B272,'Advanced Deal Analysis'!$C$23*'Advanced Deal Analysis'!$E$23,'Advanced Deal Analysis'!$D$15)</f>
        <v>-429.95487354016331</v>
      </c>
      <c r="F272" s="39">
        <f t="shared" si="4"/>
        <v>97393.870747276218</v>
      </c>
    </row>
    <row r="273" spans="1:6">
      <c r="A273" s="31"/>
      <c r="B273" s="33">
        <v>271</v>
      </c>
      <c r="C273" s="6">
        <f>-PMT('Advanced Deal Analysis'!$C$10/'Advanced Deal Analysis'!$E$23,'Advanced Deal Analysis'!$C$23*'Advanced Deal Analysis'!$E$23,'Advanced Deal Analysis'!$D$15)</f>
        <v>1311.4837925870086</v>
      </c>
      <c r="D273" s="39">
        <f>PPMT('Advanced Deal Analysis'!$C$10/'Advanced Deal Analysis'!$E$23,B273, 'Advanced Deal Analysis'!$C$23*'Advanced Deal Analysis'!$E$23,'Advanced Deal Analysis'!$D$15)</f>
        <v>-885.38560806767509</v>
      </c>
      <c r="E273" s="39">
        <f>IPMT('Advanced Deal Analysis'!$C$10/'Advanced Deal Analysis'!$E$23, B273,'Advanced Deal Analysis'!$C$23*'Advanced Deal Analysis'!$E$23,'Advanced Deal Analysis'!$D$15)</f>
        <v>-426.09818451933347</v>
      </c>
      <c r="F273" s="39">
        <f t="shared" si="4"/>
        <v>96508.48513920854</v>
      </c>
    </row>
    <row r="274" spans="1:6">
      <c r="A274" s="31"/>
      <c r="B274" s="33">
        <v>272</v>
      </c>
      <c r="C274" s="6">
        <f>-PMT('Advanced Deal Analysis'!$C$10/'Advanced Deal Analysis'!$E$23,'Advanced Deal Analysis'!$C$23*'Advanced Deal Analysis'!$E$23,'Advanced Deal Analysis'!$D$15)</f>
        <v>1311.4837925870086</v>
      </c>
      <c r="D274" s="39">
        <f>PPMT('Advanced Deal Analysis'!$C$10/'Advanced Deal Analysis'!$E$23,B274, 'Advanced Deal Analysis'!$C$23*'Advanced Deal Analysis'!$E$23,'Advanced Deal Analysis'!$D$15)</f>
        <v>-889.25917010297121</v>
      </c>
      <c r="E274" s="39">
        <f>IPMT('Advanced Deal Analysis'!$C$10/'Advanced Deal Analysis'!$E$23, B274,'Advanced Deal Analysis'!$C$23*'Advanced Deal Analysis'!$E$23,'Advanced Deal Analysis'!$D$15)</f>
        <v>-422.2246224840373</v>
      </c>
      <c r="F274" s="39">
        <f t="shared" si="4"/>
        <v>95619.225969105566</v>
      </c>
    </row>
    <row r="275" spans="1:6">
      <c r="A275" s="31"/>
      <c r="B275" s="33">
        <v>273</v>
      </c>
      <c r="C275" s="6">
        <f>-PMT('Advanced Deal Analysis'!$C$10/'Advanced Deal Analysis'!$E$23,'Advanced Deal Analysis'!$C$23*'Advanced Deal Analysis'!$E$23,'Advanced Deal Analysis'!$D$15)</f>
        <v>1311.4837925870086</v>
      </c>
      <c r="D275" s="39">
        <f>PPMT('Advanced Deal Analysis'!$C$10/'Advanced Deal Analysis'!$E$23,B275, 'Advanced Deal Analysis'!$C$23*'Advanced Deal Analysis'!$E$23,'Advanced Deal Analysis'!$D$15)</f>
        <v>-893.14967897217161</v>
      </c>
      <c r="E275" s="39">
        <f>IPMT('Advanced Deal Analysis'!$C$10/'Advanced Deal Analysis'!$E$23, B275,'Advanced Deal Analysis'!$C$23*'Advanced Deal Analysis'!$E$23,'Advanced Deal Analysis'!$D$15)</f>
        <v>-418.33411361483678</v>
      </c>
      <c r="F275" s="39">
        <f t="shared" si="4"/>
        <v>94726.076290133395</v>
      </c>
    </row>
    <row r="276" spans="1:6">
      <c r="A276" s="31"/>
      <c r="B276" s="33">
        <v>274</v>
      </c>
      <c r="C276" s="6">
        <f>-PMT('Advanced Deal Analysis'!$C$10/'Advanced Deal Analysis'!$E$23,'Advanced Deal Analysis'!$C$23*'Advanced Deal Analysis'!$E$23,'Advanced Deal Analysis'!$D$15)</f>
        <v>1311.4837925870086</v>
      </c>
      <c r="D276" s="39">
        <f>PPMT('Advanced Deal Analysis'!$C$10/'Advanced Deal Analysis'!$E$23,B276, 'Advanced Deal Analysis'!$C$23*'Advanced Deal Analysis'!$E$23,'Advanced Deal Analysis'!$D$15)</f>
        <v>-897.0572088176749</v>
      </c>
      <c r="E276" s="39">
        <f>IPMT('Advanced Deal Analysis'!$C$10/'Advanced Deal Analysis'!$E$23, B276,'Advanced Deal Analysis'!$C$23*'Advanced Deal Analysis'!$E$23,'Advanced Deal Analysis'!$D$15)</f>
        <v>-414.42658376933355</v>
      </c>
      <c r="F276" s="39">
        <f t="shared" si="4"/>
        <v>93829.019081315724</v>
      </c>
    </row>
    <row r="277" spans="1:6">
      <c r="A277" s="31"/>
      <c r="B277" s="33">
        <v>275</v>
      </c>
      <c r="C277" s="6">
        <f>-PMT('Advanced Deal Analysis'!$C$10/'Advanced Deal Analysis'!$E$23,'Advanced Deal Analysis'!$C$23*'Advanced Deal Analysis'!$E$23,'Advanced Deal Analysis'!$D$15)</f>
        <v>1311.4837925870086</v>
      </c>
      <c r="D277" s="39">
        <f>PPMT('Advanced Deal Analysis'!$C$10/'Advanced Deal Analysis'!$E$23,B277, 'Advanced Deal Analysis'!$C$23*'Advanced Deal Analysis'!$E$23,'Advanced Deal Analysis'!$D$15)</f>
        <v>-900.98183410625222</v>
      </c>
      <c r="E277" s="39">
        <f>IPMT('Advanced Deal Analysis'!$C$10/'Advanced Deal Analysis'!$E$23, B277,'Advanced Deal Analysis'!$C$23*'Advanced Deal Analysis'!$E$23,'Advanced Deal Analysis'!$D$15)</f>
        <v>-410.50195848075623</v>
      </c>
      <c r="F277" s="39">
        <f t="shared" si="4"/>
        <v>92928.037247209475</v>
      </c>
    </row>
    <row r="278" spans="1:6">
      <c r="A278" s="34" t="s">
        <v>98</v>
      </c>
      <c r="B278" s="35">
        <v>276</v>
      </c>
      <c r="C278" s="6">
        <f>-PMT('Advanced Deal Analysis'!$C$10/'Advanced Deal Analysis'!$E$23,'Advanced Deal Analysis'!$C$23*'Advanced Deal Analysis'!$E$23,'Advanced Deal Analysis'!$D$15)</f>
        <v>1311.4837925870086</v>
      </c>
      <c r="D278" s="39">
        <f>PPMT('Advanced Deal Analysis'!$C$10/'Advanced Deal Analysis'!$E$23,B278, 'Advanced Deal Analysis'!$C$23*'Advanced Deal Analysis'!$E$23,'Advanced Deal Analysis'!$D$15)</f>
        <v>-904.92362963046696</v>
      </c>
      <c r="E278" s="39">
        <f>IPMT('Advanced Deal Analysis'!$C$10/'Advanced Deal Analysis'!$E$23, B278,'Advanced Deal Analysis'!$C$23*'Advanced Deal Analysis'!$E$23,'Advanced Deal Analysis'!$D$15)</f>
        <v>-406.56016295654143</v>
      </c>
      <c r="F278" s="39">
        <f t="shared" si="4"/>
        <v>92023.113617579002</v>
      </c>
    </row>
    <row r="279" spans="1:6">
      <c r="A279" s="31"/>
      <c r="B279" s="33">
        <v>277</v>
      </c>
      <c r="C279" s="6">
        <f>-PMT('Advanced Deal Analysis'!$C$10/'Advanced Deal Analysis'!$E$23,'Advanced Deal Analysis'!$C$23*'Advanced Deal Analysis'!$E$23,'Advanced Deal Analysis'!$D$15)</f>
        <v>1311.4837925870086</v>
      </c>
      <c r="D279" s="39">
        <f>PPMT('Advanced Deal Analysis'!$C$10/'Advanced Deal Analysis'!$E$23,B279, 'Advanced Deal Analysis'!$C$23*'Advanced Deal Analysis'!$E$23,'Advanced Deal Analysis'!$D$15)</f>
        <v>-908.88267051010041</v>
      </c>
      <c r="E279" s="39">
        <f>IPMT('Advanced Deal Analysis'!$C$10/'Advanced Deal Analysis'!$E$23, B279,'Advanced Deal Analysis'!$C$23*'Advanced Deal Analysis'!$E$23,'Advanced Deal Analysis'!$D$15)</f>
        <v>-402.6011220769081</v>
      </c>
      <c r="F279" s="39">
        <f t="shared" si="4"/>
        <v>91114.230947068907</v>
      </c>
    </row>
    <row r="280" spans="1:6">
      <c r="A280" s="31"/>
      <c r="B280" s="33">
        <v>278</v>
      </c>
      <c r="C280" s="6">
        <f>-PMT('Advanced Deal Analysis'!$C$10/'Advanced Deal Analysis'!$E$23,'Advanced Deal Analysis'!$C$23*'Advanced Deal Analysis'!$E$23,'Advanced Deal Analysis'!$D$15)</f>
        <v>1311.4837925870086</v>
      </c>
      <c r="D280" s="39">
        <f>PPMT('Advanced Deal Analysis'!$C$10/'Advanced Deal Analysis'!$E$23,B280, 'Advanced Deal Analysis'!$C$23*'Advanced Deal Analysis'!$E$23,'Advanced Deal Analysis'!$D$15)</f>
        <v>-912.85903219358215</v>
      </c>
      <c r="E280" s="39">
        <f>IPMT('Advanced Deal Analysis'!$C$10/'Advanced Deal Analysis'!$E$23, B280,'Advanced Deal Analysis'!$C$23*'Advanced Deal Analysis'!$E$23,'Advanced Deal Analysis'!$D$15)</f>
        <v>-398.62476039342641</v>
      </c>
      <c r="F280" s="39">
        <f t="shared" si="4"/>
        <v>90201.37191487533</v>
      </c>
    </row>
    <row r="281" spans="1:6">
      <c r="A281" s="31"/>
      <c r="B281" s="33">
        <v>279</v>
      </c>
      <c r="C281" s="6">
        <f>-PMT('Advanced Deal Analysis'!$C$10/'Advanced Deal Analysis'!$E$23,'Advanced Deal Analysis'!$C$23*'Advanced Deal Analysis'!$E$23,'Advanced Deal Analysis'!$D$15)</f>
        <v>1311.4837925870086</v>
      </c>
      <c r="D281" s="39">
        <f>PPMT('Advanced Deal Analysis'!$C$10/'Advanced Deal Analysis'!$E$23,B281, 'Advanced Deal Analysis'!$C$23*'Advanced Deal Analysis'!$E$23,'Advanced Deal Analysis'!$D$15)</f>
        <v>-916.852790459429</v>
      </c>
      <c r="E281" s="39">
        <f>IPMT('Advanced Deal Analysis'!$C$10/'Advanced Deal Analysis'!$E$23, B281,'Advanced Deal Analysis'!$C$23*'Advanced Deal Analysis'!$E$23,'Advanced Deal Analysis'!$D$15)</f>
        <v>-394.63100212757939</v>
      </c>
      <c r="F281" s="39">
        <f t="shared" si="4"/>
        <v>89284.519124415907</v>
      </c>
    </row>
    <row r="282" spans="1:6">
      <c r="A282" s="31"/>
      <c r="B282" s="33">
        <v>280</v>
      </c>
      <c r="C282" s="6">
        <f>-PMT('Advanced Deal Analysis'!$C$10/'Advanced Deal Analysis'!$E$23,'Advanced Deal Analysis'!$C$23*'Advanced Deal Analysis'!$E$23,'Advanced Deal Analysis'!$D$15)</f>
        <v>1311.4837925870086</v>
      </c>
      <c r="D282" s="39">
        <f>PPMT('Advanced Deal Analysis'!$C$10/'Advanced Deal Analysis'!$E$23,B282, 'Advanced Deal Analysis'!$C$23*'Advanced Deal Analysis'!$E$23,'Advanced Deal Analysis'!$D$15)</f>
        <v>-920.86402141768895</v>
      </c>
      <c r="E282" s="39">
        <f>IPMT('Advanced Deal Analysis'!$C$10/'Advanced Deal Analysis'!$E$23, B282,'Advanced Deal Analysis'!$C$23*'Advanced Deal Analysis'!$E$23,'Advanced Deal Analysis'!$D$15)</f>
        <v>-390.61977116931945</v>
      </c>
      <c r="F282" s="39">
        <f t="shared" si="4"/>
        <v>88363.655102998222</v>
      </c>
    </row>
    <row r="283" spans="1:6">
      <c r="A283" s="31"/>
      <c r="B283" s="33">
        <v>281</v>
      </c>
      <c r="C283" s="6">
        <f>-PMT('Advanced Deal Analysis'!$C$10/'Advanced Deal Analysis'!$E$23,'Advanced Deal Analysis'!$C$23*'Advanced Deal Analysis'!$E$23,'Advanced Deal Analysis'!$D$15)</f>
        <v>1311.4837925870086</v>
      </c>
      <c r="D283" s="39">
        <f>PPMT('Advanced Deal Analysis'!$C$10/'Advanced Deal Analysis'!$E$23,B283, 'Advanced Deal Analysis'!$C$23*'Advanced Deal Analysis'!$E$23,'Advanced Deal Analysis'!$D$15)</f>
        <v>-924.89280151139144</v>
      </c>
      <c r="E283" s="39">
        <f>IPMT('Advanced Deal Analysis'!$C$10/'Advanced Deal Analysis'!$E$23, B283,'Advanced Deal Analysis'!$C$23*'Advanced Deal Analysis'!$E$23,'Advanced Deal Analysis'!$D$15)</f>
        <v>-386.59099107561701</v>
      </c>
      <c r="F283" s="39">
        <f t="shared" si="4"/>
        <v>87438.76230148683</v>
      </c>
    </row>
    <row r="284" spans="1:6">
      <c r="A284" s="31"/>
      <c r="B284" s="33">
        <v>282</v>
      </c>
      <c r="C284" s="6">
        <f>-PMT('Advanced Deal Analysis'!$C$10/'Advanced Deal Analysis'!$E$23,'Advanced Deal Analysis'!$C$23*'Advanced Deal Analysis'!$E$23,'Advanced Deal Analysis'!$D$15)</f>
        <v>1311.4837925870086</v>
      </c>
      <c r="D284" s="39">
        <f>PPMT('Advanced Deal Analysis'!$C$10/'Advanced Deal Analysis'!$E$23,B284, 'Advanced Deal Analysis'!$C$23*'Advanced Deal Analysis'!$E$23,'Advanced Deal Analysis'!$D$15)</f>
        <v>-928.93920751800374</v>
      </c>
      <c r="E284" s="39">
        <f>IPMT('Advanced Deal Analysis'!$C$10/'Advanced Deal Analysis'!$E$23, B284,'Advanced Deal Analysis'!$C$23*'Advanced Deal Analysis'!$E$23,'Advanced Deal Analysis'!$D$15)</f>
        <v>-382.54458506900471</v>
      </c>
      <c r="F284" s="39">
        <f t="shared" si="4"/>
        <v>86509.823093968822</v>
      </c>
    </row>
    <row r="285" spans="1:6">
      <c r="A285" s="31"/>
      <c r="B285" s="33">
        <v>283</v>
      </c>
      <c r="C285" s="6">
        <f>-PMT('Advanced Deal Analysis'!$C$10/'Advanced Deal Analysis'!$E$23,'Advanced Deal Analysis'!$C$23*'Advanced Deal Analysis'!$E$23,'Advanced Deal Analysis'!$D$15)</f>
        <v>1311.4837925870086</v>
      </c>
      <c r="D285" s="39">
        <f>PPMT('Advanced Deal Analysis'!$C$10/'Advanced Deal Analysis'!$E$23,B285, 'Advanced Deal Analysis'!$C$23*'Advanced Deal Analysis'!$E$23,'Advanced Deal Analysis'!$D$15)</f>
        <v>-933.00331655089508</v>
      </c>
      <c r="E285" s="39">
        <f>IPMT('Advanced Deal Analysis'!$C$10/'Advanced Deal Analysis'!$E$23, B285,'Advanced Deal Analysis'!$C$23*'Advanced Deal Analysis'!$E$23,'Advanced Deal Analysis'!$D$15)</f>
        <v>-378.48047603611349</v>
      </c>
      <c r="F285" s="39">
        <f t="shared" si="4"/>
        <v>85576.819777417928</v>
      </c>
    </row>
    <row r="286" spans="1:6">
      <c r="A286" s="31"/>
      <c r="B286" s="33">
        <v>284</v>
      </c>
      <c r="C286" s="6">
        <f>-PMT('Advanced Deal Analysis'!$C$10/'Advanced Deal Analysis'!$E$23,'Advanced Deal Analysis'!$C$23*'Advanced Deal Analysis'!$E$23,'Advanced Deal Analysis'!$D$15)</f>
        <v>1311.4837925870086</v>
      </c>
      <c r="D286" s="39">
        <f>PPMT('Advanced Deal Analysis'!$C$10/'Advanced Deal Analysis'!$E$23,B286, 'Advanced Deal Analysis'!$C$23*'Advanced Deal Analysis'!$E$23,'Advanced Deal Analysis'!$D$15)</f>
        <v>-937.08520606080526</v>
      </c>
      <c r="E286" s="39">
        <f>IPMT('Advanced Deal Analysis'!$C$10/'Advanced Deal Analysis'!$E$23, B286,'Advanced Deal Analysis'!$C$23*'Advanced Deal Analysis'!$E$23,'Advanced Deal Analysis'!$D$15)</f>
        <v>-374.39858652620325</v>
      </c>
      <c r="F286" s="39">
        <f t="shared" si="4"/>
        <v>84639.734571357127</v>
      </c>
    </row>
    <row r="287" spans="1:6">
      <c r="A287" s="31"/>
      <c r="B287" s="33">
        <v>285</v>
      </c>
      <c r="C287" s="6">
        <f>-PMT('Advanced Deal Analysis'!$C$10/'Advanced Deal Analysis'!$E$23,'Advanced Deal Analysis'!$C$23*'Advanced Deal Analysis'!$E$23,'Advanced Deal Analysis'!$D$15)</f>
        <v>1311.4837925870086</v>
      </c>
      <c r="D287" s="39">
        <f>PPMT('Advanced Deal Analysis'!$C$10/'Advanced Deal Analysis'!$E$23,B287, 'Advanced Deal Analysis'!$C$23*'Advanced Deal Analysis'!$E$23,'Advanced Deal Analysis'!$D$15)</f>
        <v>-941.18495383732125</v>
      </c>
      <c r="E287" s="39">
        <f>IPMT('Advanced Deal Analysis'!$C$10/'Advanced Deal Analysis'!$E$23, B287,'Advanced Deal Analysis'!$C$23*'Advanced Deal Analysis'!$E$23,'Advanced Deal Analysis'!$D$15)</f>
        <v>-370.29883874968732</v>
      </c>
      <c r="F287" s="39">
        <f t="shared" si="4"/>
        <v>83698.549617519806</v>
      </c>
    </row>
    <row r="288" spans="1:6">
      <c r="A288" s="31"/>
      <c r="B288" s="33">
        <v>286</v>
      </c>
      <c r="C288" s="6">
        <f>-PMT('Advanced Deal Analysis'!$C$10/'Advanced Deal Analysis'!$E$23,'Advanced Deal Analysis'!$C$23*'Advanced Deal Analysis'!$E$23,'Advanced Deal Analysis'!$D$15)</f>
        <v>1311.4837925870086</v>
      </c>
      <c r="D288" s="39">
        <f>PPMT('Advanced Deal Analysis'!$C$10/'Advanced Deal Analysis'!$E$23,B288, 'Advanced Deal Analysis'!$C$23*'Advanced Deal Analysis'!$E$23,'Advanced Deal Analysis'!$D$15)</f>
        <v>-945.30263801035949</v>
      </c>
      <c r="E288" s="39">
        <f>IPMT('Advanced Deal Analysis'!$C$10/'Advanced Deal Analysis'!$E$23, B288,'Advanced Deal Analysis'!$C$23*'Advanced Deal Analysis'!$E$23,'Advanced Deal Analysis'!$D$15)</f>
        <v>-366.18115457664891</v>
      </c>
      <c r="F288" s="39">
        <f t="shared" si="4"/>
        <v>82753.246979509451</v>
      </c>
    </row>
    <row r="289" spans="1:6">
      <c r="A289" s="31"/>
      <c r="B289" s="33">
        <v>287</v>
      </c>
      <c r="C289" s="6">
        <f>-PMT('Advanced Deal Analysis'!$C$10/'Advanced Deal Analysis'!$E$23,'Advanced Deal Analysis'!$C$23*'Advanced Deal Analysis'!$E$23,'Advanced Deal Analysis'!$D$15)</f>
        <v>1311.4837925870086</v>
      </c>
      <c r="D289" s="39">
        <f>PPMT('Advanced Deal Analysis'!$C$10/'Advanced Deal Analysis'!$E$23,B289, 'Advanced Deal Analysis'!$C$23*'Advanced Deal Analysis'!$E$23,'Advanced Deal Analysis'!$D$15)</f>
        <v>-949.4383370516548</v>
      </c>
      <c r="E289" s="39">
        <f>IPMT('Advanced Deal Analysis'!$C$10/'Advanced Deal Analysis'!$E$23, B289,'Advanced Deal Analysis'!$C$23*'Advanced Deal Analysis'!$E$23,'Advanced Deal Analysis'!$D$15)</f>
        <v>-362.04545553535371</v>
      </c>
      <c r="F289" s="39">
        <f t="shared" si="4"/>
        <v>81803.808642457792</v>
      </c>
    </row>
    <row r="290" spans="1:6">
      <c r="A290" s="34" t="s">
        <v>99</v>
      </c>
      <c r="B290" s="35">
        <v>288</v>
      </c>
      <c r="C290" s="6">
        <f>-PMT('Advanced Deal Analysis'!$C$10/'Advanced Deal Analysis'!$E$23,'Advanced Deal Analysis'!$C$23*'Advanced Deal Analysis'!$E$23,'Advanced Deal Analysis'!$D$15)</f>
        <v>1311.4837925870086</v>
      </c>
      <c r="D290" s="39">
        <f>PPMT('Advanced Deal Analysis'!$C$10/'Advanced Deal Analysis'!$E$23,B290, 'Advanced Deal Analysis'!$C$23*'Advanced Deal Analysis'!$E$23,'Advanced Deal Analysis'!$D$15)</f>
        <v>-953.59212977625577</v>
      </c>
      <c r="E290" s="39">
        <f>IPMT('Advanced Deal Analysis'!$C$10/'Advanced Deal Analysis'!$E$23, B290,'Advanced Deal Analysis'!$C$23*'Advanced Deal Analysis'!$E$23,'Advanced Deal Analysis'!$D$15)</f>
        <v>-357.89166281075273</v>
      </c>
      <c r="F290" s="39">
        <f t="shared" si="4"/>
        <v>80850.216512681538</v>
      </c>
    </row>
    <row r="291" spans="1:6">
      <c r="A291" s="31"/>
      <c r="B291" s="33">
        <v>289</v>
      </c>
      <c r="C291" s="6">
        <f>-PMT('Advanced Deal Analysis'!$C$10/'Advanced Deal Analysis'!$E$23,'Advanced Deal Analysis'!$C$23*'Advanced Deal Analysis'!$E$23,'Advanced Deal Analysis'!$D$15)</f>
        <v>1311.4837925870086</v>
      </c>
      <c r="D291" s="39">
        <f>PPMT('Advanced Deal Analysis'!$C$10/'Advanced Deal Analysis'!$E$23,B291, 'Advanced Deal Analysis'!$C$23*'Advanced Deal Analysis'!$E$23,'Advanced Deal Analysis'!$D$15)</f>
        <v>-957.76409534402694</v>
      </c>
      <c r="E291" s="39">
        <f>IPMT('Advanced Deal Analysis'!$C$10/'Advanced Deal Analysis'!$E$23, B291,'Advanced Deal Analysis'!$C$23*'Advanced Deal Analysis'!$E$23,'Advanced Deal Analysis'!$D$15)</f>
        <v>-353.71969724298157</v>
      </c>
      <c r="F291" s="39">
        <f t="shared" si="4"/>
        <v>79892.45241733751</v>
      </c>
    </row>
    <row r="292" spans="1:6">
      <c r="A292" s="31"/>
      <c r="B292" s="33">
        <v>290</v>
      </c>
      <c r="C292" s="6">
        <f>-PMT('Advanced Deal Analysis'!$C$10/'Advanced Deal Analysis'!$E$23,'Advanced Deal Analysis'!$C$23*'Advanced Deal Analysis'!$E$23,'Advanced Deal Analysis'!$D$15)</f>
        <v>1311.4837925870086</v>
      </c>
      <c r="D292" s="39">
        <f>PPMT('Advanced Deal Analysis'!$C$10/'Advanced Deal Analysis'!$E$23,B292, 'Advanced Deal Analysis'!$C$23*'Advanced Deal Analysis'!$E$23,'Advanced Deal Analysis'!$D$15)</f>
        <v>-961.95431326115704</v>
      </c>
      <c r="E292" s="39">
        <f>IPMT('Advanced Deal Analysis'!$C$10/'Advanced Deal Analysis'!$E$23, B292,'Advanced Deal Analysis'!$C$23*'Advanced Deal Analysis'!$E$23,'Advanced Deal Analysis'!$D$15)</f>
        <v>-349.52947932585153</v>
      </c>
      <c r="F292" s="39">
        <f t="shared" si="4"/>
        <v>78930.498104076352</v>
      </c>
    </row>
    <row r="293" spans="1:6">
      <c r="A293" s="31"/>
      <c r="B293" s="33">
        <v>291</v>
      </c>
      <c r="C293" s="6">
        <f>-PMT('Advanced Deal Analysis'!$C$10/'Advanced Deal Analysis'!$E$23,'Advanced Deal Analysis'!$C$23*'Advanced Deal Analysis'!$E$23,'Advanced Deal Analysis'!$D$15)</f>
        <v>1311.4837925870086</v>
      </c>
      <c r="D293" s="39">
        <f>PPMT('Advanced Deal Analysis'!$C$10/'Advanced Deal Analysis'!$E$23,B293, 'Advanced Deal Analysis'!$C$23*'Advanced Deal Analysis'!$E$23,'Advanced Deal Analysis'!$D$15)</f>
        <v>-966.16286338167458</v>
      </c>
      <c r="E293" s="39">
        <f>IPMT('Advanced Deal Analysis'!$C$10/'Advanced Deal Analysis'!$E$23, B293,'Advanced Deal Analysis'!$C$23*'Advanced Deal Analysis'!$E$23,'Advanced Deal Analysis'!$D$15)</f>
        <v>-345.32092920533387</v>
      </c>
      <c r="F293" s="39">
        <f t="shared" si="4"/>
        <v>77964.33524069468</v>
      </c>
    </row>
    <row r="294" spans="1:6">
      <c r="A294" s="31"/>
      <c r="B294" s="33">
        <v>292</v>
      </c>
      <c r="C294" s="6">
        <f>-PMT('Advanced Deal Analysis'!$C$10/'Advanced Deal Analysis'!$E$23,'Advanced Deal Analysis'!$C$23*'Advanced Deal Analysis'!$E$23,'Advanced Deal Analysis'!$D$15)</f>
        <v>1311.4837925870086</v>
      </c>
      <c r="D294" s="39">
        <f>PPMT('Advanced Deal Analysis'!$C$10/'Advanced Deal Analysis'!$E$23,B294, 'Advanced Deal Analysis'!$C$23*'Advanced Deal Analysis'!$E$23,'Advanced Deal Analysis'!$D$15)</f>
        <v>-970.38982590896933</v>
      </c>
      <c r="E294" s="39">
        <f>IPMT('Advanced Deal Analysis'!$C$10/'Advanced Deal Analysis'!$E$23, B294,'Advanced Deal Analysis'!$C$23*'Advanced Deal Analysis'!$E$23,'Advanced Deal Analysis'!$D$15)</f>
        <v>-341.09396667803901</v>
      </c>
      <c r="F294" s="39">
        <f t="shared" si="4"/>
        <v>76993.945414785703</v>
      </c>
    </row>
    <row r="295" spans="1:6">
      <c r="A295" s="31"/>
      <c r="B295" s="33">
        <v>293</v>
      </c>
      <c r="C295" s="6">
        <f>-PMT('Advanced Deal Analysis'!$C$10/'Advanced Deal Analysis'!$E$23,'Advanced Deal Analysis'!$C$23*'Advanced Deal Analysis'!$E$23,'Advanced Deal Analysis'!$D$15)</f>
        <v>1311.4837925870086</v>
      </c>
      <c r="D295" s="39">
        <f>PPMT('Advanced Deal Analysis'!$C$10/'Advanced Deal Analysis'!$E$23,B295, 'Advanced Deal Analysis'!$C$23*'Advanced Deal Analysis'!$E$23,'Advanced Deal Analysis'!$D$15)</f>
        <v>-974.63528139732114</v>
      </c>
      <c r="E295" s="39">
        <f>IPMT('Advanced Deal Analysis'!$C$10/'Advanced Deal Analysis'!$E$23, B295,'Advanced Deal Analysis'!$C$23*'Advanced Deal Analysis'!$E$23,'Advanced Deal Analysis'!$D$15)</f>
        <v>-336.84851118968737</v>
      </c>
      <c r="F295" s="39">
        <f t="shared" si="4"/>
        <v>76019.310133388382</v>
      </c>
    </row>
    <row r="296" spans="1:6">
      <c r="A296" s="31"/>
      <c r="B296" s="33">
        <v>294</v>
      </c>
      <c r="C296" s="6">
        <f>-PMT('Advanced Deal Analysis'!$C$10/'Advanced Deal Analysis'!$E$23,'Advanced Deal Analysis'!$C$23*'Advanced Deal Analysis'!$E$23,'Advanced Deal Analysis'!$D$15)</f>
        <v>1311.4837925870086</v>
      </c>
      <c r="D296" s="39">
        <f>PPMT('Advanced Deal Analysis'!$C$10/'Advanced Deal Analysis'!$E$23,B296, 'Advanced Deal Analysis'!$C$23*'Advanced Deal Analysis'!$E$23,'Advanced Deal Analysis'!$D$15)</f>
        <v>-978.89931075343429</v>
      </c>
      <c r="E296" s="39">
        <f>IPMT('Advanced Deal Analysis'!$C$10/'Advanced Deal Analysis'!$E$23, B296,'Advanced Deal Analysis'!$C$23*'Advanced Deal Analysis'!$E$23,'Advanced Deal Analysis'!$D$15)</f>
        <v>-332.58448183357399</v>
      </c>
      <c r="F296" s="39">
        <f t="shared" si="4"/>
        <v>75040.410822634949</v>
      </c>
    </row>
    <row r="297" spans="1:6">
      <c r="A297" s="31"/>
      <c r="B297" s="33">
        <v>295</v>
      </c>
      <c r="C297" s="6">
        <f>-PMT('Advanced Deal Analysis'!$C$10/'Advanced Deal Analysis'!$E$23,'Advanced Deal Analysis'!$C$23*'Advanced Deal Analysis'!$E$23,'Advanced Deal Analysis'!$D$15)</f>
        <v>1311.4837925870086</v>
      </c>
      <c r="D297" s="39">
        <f>PPMT('Advanced Deal Analysis'!$C$10/'Advanced Deal Analysis'!$E$23,B297, 'Advanced Deal Analysis'!$C$23*'Advanced Deal Analysis'!$E$23,'Advanced Deal Analysis'!$D$15)</f>
        <v>-983.18199523798069</v>
      </c>
      <c r="E297" s="39">
        <f>IPMT('Advanced Deal Analysis'!$C$10/'Advanced Deal Analysis'!$E$23, B297,'Advanced Deal Analysis'!$C$23*'Advanced Deal Analysis'!$E$23,'Advanced Deal Analysis'!$D$15)</f>
        <v>-328.30179734902777</v>
      </c>
      <c r="F297" s="39">
        <f t="shared" si="4"/>
        <v>74057.228827396975</v>
      </c>
    </row>
    <row r="298" spans="1:6">
      <c r="A298" s="31"/>
      <c r="B298" s="33">
        <v>296</v>
      </c>
      <c r="C298" s="6">
        <f>-PMT('Advanced Deal Analysis'!$C$10/'Advanced Deal Analysis'!$E$23,'Advanced Deal Analysis'!$C$23*'Advanced Deal Analysis'!$E$23,'Advanced Deal Analysis'!$D$15)</f>
        <v>1311.4837925870086</v>
      </c>
      <c r="D298" s="39">
        <f>PPMT('Advanced Deal Analysis'!$C$10/'Advanced Deal Analysis'!$E$23,B298, 'Advanced Deal Analysis'!$C$23*'Advanced Deal Analysis'!$E$23,'Advanced Deal Analysis'!$D$15)</f>
        <v>-987.48341646714698</v>
      </c>
      <c r="E298" s="39">
        <f>IPMT('Advanced Deal Analysis'!$C$10/'Advanced Deal Analysis'!$E$23, B298,'Advanced Deal Analysis'!$C$23*'Advanced Deal Analysis'!$E$23,'Advanced Deal Analysis'!$D$15)</f>
        <v>-324.00037611986158</v>
      </c>
      <c r="F298" s="39">
        <f t="shared" si="4"/>
        <v>73069.745410929827</v>
      </c>
    </row>
    <row r="299" spans="1:6">
      <c r="A299" s="31"/>
      <c r="B299" s="33">
        <v>297</v>
      </c>
      <c r="C299" s="6">
        <f>-PMT('Advanced Deal Analysis'!$C$10/'Advanced Deal Analysis'!$E$23,'Advanced Deal Analysis'!$C$23*'Advanced Deal Analysis'!$E$23,'Advanced Deal Analysis'!$D$15)</f>
        <v>1311.4837925870086</v>
      </c>
      <c r="D299" s="39">
        <f>PPMT('Advanced Deal Analysis'!$C$10/'Advanced Deal Analysis'!$E$23,B299, 'Advanced Deal Analysis'!$C$23*'Advanced Deal Analysis'!$E$23,'Advanced Deal Analysis'!$D$15)</f>
        <v>-991.80365641419075</v>
      </c>
      <c r="E299" s="39">
        <f>IPMT('Advanced Deal Analysis'!$C$10/'Advanced Deal Analysis'!$E$23, B299,'Advanced Deal Analysis'!$C$23*'Advanced Deal Analysis'!$E$23,'Advanced Deal Analysis'!$D$15)</f>
        <v>-319.68013617281792</v>
      </c>
      <c r="F299" s="39">
        <f t="shared" si="4"/>
        <v>72077.941754515632</v>
      </c>
    </row>
    <row r="300" spans="1:6">
      <c r="A300" s="31"/>
      <c r="B300" s="33">
        <v>298</v>
      </c>
      <c r="C300" s="6">
        <f>-PMT('Advanced Deal Analysis'!$C$10/'Advanced Deal Analysis'!$E$23,'Advanced Deal Analysis'!$C$23*'Advanced Deal Analysis'!$E$23,'Advanced Deal Analysis'!$D$15)</f>
        <v>1311.4837925870086</v>
      </c>
      <c r="D300" s="39">
        <f>PPMT('Advanced Deal Analysis'!$C$10/'Advanced Deal Analysis'!$E$23,B300, 'Advanced Deal Analysis'!$C$23*'Advanced Deal Analysis'!$E$23,'Advanced Deal Analysis'!$D$15)</f>
        <v>-996.14279741100279</v>
      </c>
      <c r="E300" s="39">
        <f>IPMT('Advanced Deal Analysis'!$C$10/'Advanced Deal Analysis'!$E$23, B300,'Advanced Deal Analysis'!$C$23*'Advanced Deal Analysis'!$E$23,'Advanced Deal Analysis'!$D$15)</f>
        <v>-315.34099517600578</v>
      </c>
      <c r="F300" s="39">
        <f t="shared" si="4"/>
        <v>71081.798957104635</v>
      </c>
    </row>
    <row r="301" spans="1:6">
      <c r="A301" s="31"/>
      <c r="B301" s="33">
        <v>299</v>
      </c>
      <c r="C301" s="6">
        <f>-PMT('Advanced Deal Analysis'!$C$10/'Advanced Deal Analysis'!$E$23,'Advanced Deal Analysis'!$C$23*'Advanced Deal Analysis'!$E$23,'Advanced Deal Analysis'!$D$15)</f>
        <v>1311.4837925870086</v>
      </c>
      <c r="D301" s="39">
        <f>PPMT('Advanced Deal Analysis'!$C$10/'Advanced Deal Analysis'!$E$23,B301, 'Advanced Deal Analysis'!$C$23*'Advanced Deal Analysis'!$E$23,'Advanced Deal Analysis'!$D$15)</f>
        <v>-1000.5009221496759</v>
      </c>
      <c r="E301" s="39">
        <f>IPMT('Advanced Deal Analysis'!$C$10/'Advanced Deal Analysis'!$E$23, B301,'Advanced Deal Analysis'!$C$23*'Advanced Deal Analysis'!$E$23,'Advanced Deal Analysis'!$D$15)</f>
        <v>-310.98287043733262</v>
      </c>
      <c r="F301" s="39">
        <f t="shared" si="4"/>
        <v>70081.298034954962</v>
      </c>
    </row>
    <row r="302" spans="1:6">
      <c r="A302" s="34" t="s">
        <v>100</v>
      </c>
      <c r="B302" s="35">
        <v>300</v>
      </c>
      <c r="C302" s="6">
        <f>-PMT('Advanced Deal Analysis'!$C$10/'Advanced Deal Analysis'!$E$23,'Advanced Deal Analysis'!$C$23*'Advanced Deal Analysis'!$E$23,'Advanced Deal Analysis'!$D$15)</f>
        <v>1311.4837925870086</v>
      </c>
      <c r="D302" s="39">
        <f>PPMT('Advanced Deal Analysis'!$C$10/'Advanced Deal Analysis'!$E$23,B302, 'Advanced Deal Analysis'!$C$23*'Advanced Deal Analysis'!$E$23,'Advanced Deal Analysis'!$D$15)</f>
        <v>-1004.8781136840806</v>
      </c>
      <c r="E302" s="39">
        <f>IPMT('Advanced Deal Analysis'!$C$10/'Advanced Deal Analysis'!$E$23, B302,'Advanced Deal Analysis'!$C$23*'Advanced Deal Analysis'!$E$23,'Advanced Deal Analysis'!$D$15)</f>
        <v>-306.60567890292782</v>
      </c>
      <c r="F302" s="39">
        <f t="shared" si="4"/>
        <v>69076.419921270877</v>
      </c>
    </row>
    <row r="303" spans="1:6">
      <c r="A303" s="31"/>
      <c r="B303" s="33">
        <v>301</v>
      </c>
      <c r="C303" s="6">
        <f>-PMT('Advanced Deal Analysis'!$C$10/'Advanced Deal Analysis'!$E$23,'Advanced Deal Analysis'!$C$23*'Advanced Deal Analysis'!$E$23,'Advanced Deal Analysis'!$D$15)</f>
        <v>1311.4837925870086</v>
      </c>
      <c r="D303" s="39">
        <f>PPMT('Advanced Deal Analysis'!$C$10/'Advanced Deal Analysis'!$E$23,B303, 'Advanced Deal Analysis'!$C$23*'Advanced Deal Analysis'!$E$23,'Advanced Deal Analysis'!$D$15)</f>
        <v>-1009.2744554314486</v>
      </c>
      <c r="E303" s="39">
        <f>IPMT('Advanced Deal Analysis'!$C$10/'Advanced Deal Analysis'!$E$23, B303,'Advanced Deal Analysis'!$C$23*'Advanced Deal Analysis'!$E$23,'Advanced Deal Analysis'!$D$15)</f>
        <v>-302.20933715555992</v>
      </c>
      <c r="F303" s="39">
        <f t="shared" si="4"/>
        <v>68067.145465839421</v>
      </c>
    </row>
    <row r="304" spans="1:6">
      <c r="A304" s="31"/>
      <c r="B304" s="33">
        <v>302</v>
      </c>
      <c r="C304" s="6">
        <f>-PMT('Advanced Deal Analysis'!$C$10/'Advanced Deal Analysis'!$E$23,'Advanced Deal Analysis'!$C$23*'Advanced Deal Analysis'!$E$23,'Advanced Deal Analysis'!$D$15)</f>
        <v>1311.4837925870086</v>
      </c>
      <c r="D304" s="39">
        <f>PPMT('Advanced Deal Analysis'!$C$10/'Advanced Deal Analysis'!$E$23,B304, 'Advanced Deal Analysis'!$C$23*'Advanced Deal Analysis'!$E$23,'Advanced Deal Analysis'!$D$15)</f>
        <v>-1013.6900311739612</v>
      </c>
      <c r="E304" s="39">
        <f>IPMT('Advanced Deal Analysis'!$C$10/'Advanced Deal Analysis'!$E$23, B304,'Advanced Deal Analysis'!$C$23*'Advanced Deal Analysis'!$E$23,'Advanced Deal Analysis'!$D$15)</f>
        <v>-297.79376141304738</v>
      </c>
      <c r="F304" s="39">
        <f t="shared" si="4"/>
        <v>67053.455434665462</v>
      </c>
    </row>
    <row r="305" spans="1:6">
      <c r="A305" s="31"/>
      <c r="B305" s="33">
        <v>303</v>
      </c>
      <c r="C305" s="6">
        <f>-PMT('Advanced Deal Analysis'!$C$10/'Advanced Deal Analysis'!$E$23,'Advanced Deal Analysis'!$C$23*'Advanced Deal Analysis'!$E$23,'Advanced Deal Analysis'!$D$15)</f>
        <v>1311.4837925870086</v>
      </c>
      <c r="D305" s="39">
        <f>PPMT('Advanced Deal Analysis'!$C$10/'Advanced Deal Analysis'!$E$23,B305, 'Advanced Deal Analysis'!$C$23*'Advanced Deal Analysis'!$E$23,'Advanced Deal Analysis'!$D$15)</f>
        <v>-1018.1249250603471</v>
      </c>
      <c r="E305" s="39">
        <f>IPMT('Advanced Deal Analysis'!$C$10/'Advanced Deal Analysis'!$E$23, B305,'Advanced Deal Analysis'!$C$23*'Advanced Deal Analysis'!$E$23,'Advanced Deal Analysis'!$D$15)</f>
        <v>-293.3588675266613</v>
      </c>
      <c r="F305" s="39">
        <f t="shared" si="4"/>
        <v>66035.330509605119</v>
      </c>
    </row>
    <row r="306" spans="1:6">
      <c r="A306" s="31"/>
      <c r="B306" s="33">
        <v>304</v>
      </c>
      <c r="C306" s="6">
        <f>-PMT('Advanced Deal Analysis'!$C$10/'Advanced Deal Analysis'!$E$23,'Advanced Deal Analysis'!$C$23*'Advanced Deal Analysis'!$E$23,'Advanced Deal Analysis'!$D$15)</f>
        <v>1311.4837925870086</v>
      </c>
      <c r="D306" s="39">
        <f>PPMT('Advanced Deal Analysis'!$C$10/'Advanced Deal Analysis'!$E$23,B306, 'Advanced Deal Analysis'!$C$23*'Advanced Deal Analysis'!$E$23,'Advanced Deal Analysis'!$D$15)</f>
        <v>-1022.5792216074863</v>
      </c>
      <c r="E306" s="39">
        <f>IPMT('Advanced Deal Analysis'!$C$10/'Advanced Deal Analysis'!$E$23, B306,'Advanced Deal Analysis'!$C$23*'Advanced Deal Analysis'!$E$23,'Advanced Deal Analysis'!$D$15)</f>
        <v>-288.90457097952225</v>
      </c>
      <c r="F306" s="39">
        <f t="shared" si="4"/>
        <v>65012.751287997635</v>
      </c>
    </row>
    <row r="307" spans="1:6">
      <c r="A307" s="31"/>
      <c r="B307" s="33">
        <v>305</v>
      </c>
      <c r="C307" s="6">
        <f>-PMT('Advanced Deal Analysis'!$C$10/'Advanced Deal Analysis'!$E$23,'Advanced Deal Analysis'!$C$23*'Advanced Deal Analysis'!$E$23,'Advanced Deal Analysis'!$D$15)</f>
        <v>1311.4837925870086</v>
      </c>
      <c r="D307" s="39">
        <f>PPMT('Advanced Deal Analysis'!$C$10/'Advanced Deal Analysis'!$E$23,B307, 'Advanced Deal Analysis'!$C$23*'Advanced Deal Analysis'!$E$23,'Advanced Deal Analysis'!$D$15)</f>
        <v>-1027.0530057020192</v>
      </c>
      <c r="E307" s="39">
        <f>IPMT('Advanced Deal Analysis'!$C$10/'Advanced Deal Analysis'!$E$23, B307,'Advanced Deal Analysis'!$C$23*'Advanced Deal Analysis'!$E$23,'Advanced Deal Analysis'!$D$15)</f>
        <v>-284.43078688498952</v>
      </c>
      <c r="F307" s="39">
        <f t="shared" si="4"/>
        <v>63985.698282295612</v>
      </c>
    </row>
    <row r="308" spans="1:6">
      <c r="A308" s="31"/>
      <c r="B308" s="33">
        <v>306</v>
      </c>
      <c r="C308" s="6">
        <f>-PMT('Advanced Deal Analysis'!$C$10/'Advanced Deal Analysis'!$E$23,'Advanced Deal Analysis'!$C$23*'Advanced Deal Analysis'!$E$23,'Advanced Deal Analysis'!$D$15)</f>
        <v>1311.4837925870086</v>
      </c>
      <c r="D308" s="39">
        <f>PPMT('Advanced Deal Analysis'!$C$10/'Advanced Deal Analysis'!$E$23,B308, 'Advanced Deal Analysis'!$C$23*'Advanced Deal Analysis'!$E$23,'Advanced Deal Analysis'!$D$15)</f>
        <v>-1031.5463626019653</v>
      </c>
      <c r="E308" s="39">
        <f>IPMT('Advanced Deal Analysis'!$C$10/'Advanced Deal Analysis'!$E$23, B308,'Advanced Deal Analysis'!$C$23*'Advanced Deal Analysis'!$E$23,'Advanced Deal Analysis'!$D$15)</f>
        <v>-279.9374299850432</v>
      </c>
      <c r="F308" s="39">
        <f t="shared" si="4"/>
        <v>62954.15191969365</v>
      </c>
    </row>
    <row r="309" spans="1:6">
      <c r="A309" s="31"/>
      <c r="B309" s="33">
        <v>307</v>
      </c>
      <c r="C309" s="6">
        <f>-PMT('Advanced Deal Analysis'!$C$10/'Advanced Deal Analysis'!$E$23,'Advanced Deal Analysis'!$C$23*'Advanced Deal Analysis'!$E$23,'Advanced Deal Analysis'!$D$15)</f>
        <v>1311.4837925870086</v>
      </c>
      <c r="D309" s="39">
        <f>PPMT('Advanced Deal Analysis'!$C$10/'Advanced Deal Analysis'!$E$23,B309, 'Advanced Deal Analysis'!$C$23*'Advanced Deal Analysis'!$E$23,'Advanced Deal Analysis'!$D$15)</f>
        <v>-1036.0593779383489</v>
      </c>
      <c r="E309" s="39">
        <f>IPMT('Advanced Deal Analysis'!$C$10/'Advanced Deal Analysis'!$E$23, B309,'Advanced Deal Analysis'!$C$23*'Advanced Deal Analysis'!$E$23,'Advanced Deal Analysis'!$D$15)</f>
        <v>-275.42441464865954</v>
      </c>
      <c r="F309" s="39">
        <f t="shared" si="4"/>
        <v>61918.092541755301</v>
      </c>
    </row>
    <row r="310" spans="1:6">
      <c r="A310" s="31"/>
      <c r="B310" s="33">
        <v>308</v>
      </c>
      <c r="C310" s="6">
        <f>-PMT('Advanced Deal Analysis'!$C$10/'Advanced Deal Analysis'!$E$23,'Advanced Deal Analysis'!$C$23*'Advanced Deal Analysis'!$E$23,'Advanced Deal Analysis'!$D$15)</f>
        <v>1311.4837925870086</v>
      </c>
      <c r="D310" s="39">
        <f>PPMT('Advanced Deal Analysis'!$C$10/'Advanced Deal Analysis'!$E$23,B310, 'Advanced Deal Analysis'!$C$23*'Advanced Deal Analysis'!$E$23,'Advanced Deal Analysis'!$D$15)</f>
        <v>-1040.5921377168293</v>
      </c>
      <c r="E310" s="39">
        <f>IPMT('Advanced Deal Analysis'!$C$10/'Advanced Deal Analysis'!$E$23, B310,'Advanced Deal Analysis'!$C$23*'Advanced Deal Analysis'!$E$23,'Advanced Deal Analysis'!$D$15)</f>
        <v>-270.89165487017931</v>
      </c>
      <c r="F310" s="39">
        <f t="shared" si="4"/>
        <v>60877.500404038474</v>
      </c>
    </row>
    <row r="311" spans="1:6">
      <c r="A311" s="31"/>
      <c r="B311" s="33">
        <v>309</v>
      </c>
      <c r="C311" s="6">
        <f>-PMT('Advanced Deal Analysis'!$C$10/'Advanced Deal Analysis'!$E$23,'Advanced Deal Analysis'!$C$23*'Advanced Deal Analysis'!$E$23,'Advanced Deal Analysis'!$D$15)</f>
        <v>1311.4837925870086</v>
      </c>
      <c r="D311" s="39">
        <f>PPMT('Advanced Deal Analysis'!$C$10/'Advanced Deal Analysis'!$E$23,B311, 'Advanced Deal Analysis'!$C$23*'Advanced Deal Analysis'!$E$23,'Advanced Deal Analysis'!$D$15)</f>
        <v>-1045.1447283193404</v>
      </c>
      <c r="E311" s="39">
        <f>IPMT('Advanced Deal Analysis'!$C$10/'Advanced Deal Analysis'!$E$23, B311,'Advanced Deal Analysis'!$C$23*'Advanced Deal Analysis'!$E$23,'Advanced Deal Analysis'!$D$15)</f>
        <v>-266.33906426766816</v>
      </c>
      <c r="F311" s="39">
        <f t="shared" si="4"/>
        <v>59832.355675719133</v>
      </c>
    </row>
    <row r="312" spans="1:6">
      <c r="A312" s="31"/>
      <c r="B312" s="33">
        <v>310</v>
      </c>
      <c r="C312" s="6">
        <f>-PMT('Advanced Deal Analysis'!$C$10/'Advanced Deal Analysis'!$E$23,'Advanced Deal Analysis'!$C$23*'Advanced Deal Analysis'!$E$23,'Advanced Deal Analysis'!$D$15)</f>
        <v>1311.4837925870086</v>
      </c>
      <c r="D312" s="39">
        <f>PPMT('Advanced Deal Analysis'!$C$10/'Advanced Deal Analysis'!$E$23,B312, 'Advanced Deal Analysis'!$C$23*'Advanced Deal Analysis'!$E$23,'Advanced Deal Analysis'!$D$15)</f>
        <v>-1049.7172365057374</v>
      </c>
      <c r="E312" s="39">
        <f>IPMT('Advanced Deal Analysis'!$C$10/'Advanced Deal Analysis'!$E$23, B312,'Advanced Deal Analysis'!$C$23*'Advanced Deal Analysis'!$E$23,'Advanced Deal Analysis'!$D$15)</f>
        <v>-261.76655608127101</v>
      </c>
      <c r="F312" s="39">
        <f t="shared" si="4"/>
        <v>58782.638439213399</v>
      </c>
    </row>
    <row r="313" spans="1:6">
      <c r="A313" s="31"/>
      <c r="B313" s="33">
        <v>311</v>
      </c>
      <c r="C313" s="6">
        <f>-PMT('Advanced Deal Analysis'!$C$10/'Advanced Deal Analysis'!$E$23,'Advanced Deal Analysis'!$C$23*'Advanced Deal Analysis'!$E$23,'Advanced Deal Analysis'!$D$15)</f>
        <v>1311.4837925870086</v>
      </c>
      <c r="D313" s="39">
        <f>PPMT('Advanced Deal Analysis'!$C$10/'Advanced Deal Analysis'!$E$23,B313, 'Advanced Deal Analysis'!$C$23*'Advanced Deal Analysis'!$E$23,'Advanced Deal Analysis'!$D$15)</f>
        <v>-1054.3097494154501</v>
      </c>
      <c r="E313" s="39">
        <f>IPMT('Advanced Deal Analysis'!$C$10/'Advanced Deal Analysis'!$E$23, B313,'Advanced Deal Analysis'!$C$23*'Advanced Deal Analysis'!$E$23,'Advanced Deal Analysis'!$D$15)</f>
        <v>-257.17404317155848</v>
      </c>
      <c r="F313" s="39">
        <f t="shared" si="4"/>
        <v>57728.328689797949</v>
      </c>
    </row>
    <row r="314" spans="1:6">
      <c r="A314" s="34" t="s">
        <v>101</v>
      </c>
      <c r="B314" s="35">
        <v>312</v>
      </c>
      <c r="C314" s="6">
        <f>-PMT('Advanced Deal Analysis'!$C$10/'Advanced Deal Analysis'!$E$23,'Advanced Deal Analysis'!$C$23*'Advanced Deal Analysis'!$E$23,'Advanced Deal Analysis'!$D$15)</f>
        <v>1311.4837925870086</v>
      </c>
      <c r="D314" s="39">
        <f>PPMT('Advanced Deal Analysis'!$C$10/'Advanced Deal Analysis'!$E$23,B314, 'Advanced Deal Analysis'!$C$23*'Advanced Deal Analysis'!$E$23,'Advanced Deal Analysis'!$D$15)</f>
        <v>-1058.9223545691425</v>
      </c>
      <c r="E314" s="39">
        <f>IPMT('Advanced Deal Analysis'!$C$10/'Advanced Deal Analysis'!$E$23, B314,'Advanced Deal Analysis'!$C$23*'Advanced Deal Analysis'!$E$23,'Advanced Deal Analysis'!$D$15)</f>
        <v>-252.56143801786584</v>
      </c>
      <c r="F314" s="39">
        <f t="shared" si="4"/>
        <v>56669.406335228807</v>
      </c>
    </row>
    <row r="315" spans="1:6">
      <c r="A315" s="31"/>
      <c r="B315" s="33">
        <v>313</v>
      </c>
      <c r="C315" s="6">
        <f>-PMT('Advanced Deal Analysis'!$C$10/'Advanced Deal Analysis'!$E$23,'Advanced Deal Analysis'!$C$23*'Advanced Deal Analysis'!$E$23,'Advanced Deal Analysis'!$D$15)</f>
        <v>1311.4837925870086</v>
      </c>
      <c r="D315" s="39">
        <f>PPMT('Advanced Deal Analysis'!$C$10/'Advanced Deal Analysis'!$E$23,B315, 'Advanced Deal Analysis'!$C$23*'Advanced Deal Analysis'!$E$23,'Advanced Deal Analysis'!$D$15)</f>
        <v>-1063.5551398703826</v>
      </c>
      <c r="E315" s="39">
        <f>IPMT('Advanced Deal Analysis'!$C$10/'Advanced Deal Analysis'!$E$23, B315,'Advanced Deal Analysis'!$C$23*'Advanced Deal Analysis'!$E$23,'Advanced Deal Analysis'!$D$15)</f>
        <v>-247.92865271662583</v>
      </c>
      <c r="F315" s="39">
        <f t="shared" si="4"/>
        <v>55605.851195358424</v>
      </c>
    </row>
    <row r="316" spans="1:6">
      <c r="A316" s="31"/>
      <c r="B316" s="33">
        <v>314</v>
      </c>
      <c r="C316" s="6">
        <f>-PMT('Advanced Deal Analysis'!$C$10/'Advanced Deal Analysis'!$E$23,'Advanced Deal Analysis'!$C$23*'Advanced Deal Analysis'!$E$23,'Advanced Deal Analysis'!$D$15)</f>
        <v>1311.4837925870086</v>
      </c>
      <c r="D316" s="39">
        <f>PPMT('Advanced Deal Analysis'!$C$10/'Advanced Deal Analysis'!$E$23,B316, 'Advanced Deal Analysis'!$C$23*'Advanced Deal Analysis'!$E$23,'Advanced Deal Analysis'!$D$15)</f>
        <v>-1068.2081936073155</v>
      </c>
      <c r="E316" s="39">
        <f>IPMT('Advanced Deal Analysis'!$C$10/'Advanced Deal Analysis'!$E$23, B316,'Advanced Deal Analysis'!$C$23*'Advanced Deal Analysis'!$E$23,'Advanced Deal Analysis'!$D$15)</f>
        <v>-243.27559897969292</v>
      </c>
      <c r="F316" s="39">
        <f t="shared" si="4"/>
        <v>54537.643001751108</v>
      </c>
    </row>
    <row r="317" spans="1:6">
      <c r="A317" s="31"/>
      <c r="B317" s="33">
        <v>315</v>
      </c>
      <c r="C317" s="6">
        <f>-PMT('Advanced Deal Analysis'!$C$10/'Advanced Deal Analysis'!$E$23,'Advanced Deal Analysis'!$C$23*'Advanced Deal Analysis'!$E$23,'Advanced Deal Analysis'!$D$15)</f>
        <v>1311.4837925870086</v>
      </c>
      <c r="D317" s="39">
        <f>PPMT('Advanced Deal Analysis'!$C$10/'Advanced Deal Analysis'!$E$23,B317, 'Advanced Deal Analysis'!$C$23*'Advanced Deal Analysis'!$E$23,'Advanced Deal Analysis'!$D$15)</f>
        <v>-1072.8816044543476</v>
      </c>
      <c r="E317" s="39">
        <f>IPMT('Advanced Deal Analysis'!$C$10/'Advanced Deal Analysis'!$E$23, B317,'Advanced Deal Analysis'!$C$23*'Advanced Deal Analysis'!$E$23,'Advanced Deal Analysis'!$D$15)</f>
        <v>-238.60218813266093</v>
      </c>
      <c r="F317" s="39">
        <f t="shared" si="4"/>
        <v>53464.761397296759</v>
      </c>
    </row>
    <row r="318" spans="1:6">
      <c r="A318" s="31"/>
      <c r="B318" s="33">
        <v>316</v>
      </c>
      <c r="C318" s="6">
        <f>-PMT('Advanced Deal Analysis'!$C$10/'Advanced Deal Analysis'!$E$23,'Advanced Deal Analysis'!$C$23*'Advanced Deal Analysis'!$E$23,'Advanced Deal Analysis'!$D$15)</f>
        <v>1311.4837925870086</v>
      </c>
      <c r="D318" s="39">
        <f>PPMT('Advanced Deal Analysis'!$C$10/'Advanced Deal Analysis'!$E$23,B318, 'Advanced Deal Analysis'!$C$23*'Advanced Deal Analysis'!$E$23,'Advanced Deal Analysis'!$D$15)</f>
        <v>-1077.5754614738353</v>
      </c>
      <c r="E318" s="39">
        <f>IPMT('Advanced Deal Analysis'!$C$10/'Advanced Deal Analysis'!$E$23, B318,'Advanced Deal Analysis'!$C$23*'Advanced Deal Analysis'!$E$23,'Advanced Deal Analysis'!$D$15)</f>
        <v>-233.90833111317318</v>
      </c>
      <c r="F318" s="39">
        <f t="shared" si="4"/>
        <v>52387.185935822927</v>
      </c>
    </row>
    <row r="319" spans="1:6">
      <c r="A319" s="31"/>
      <c r="B319" s="33">
        <v>317</v>
      </c>
      <c r="C319" s="6">
        <f>-PMT('Advanced Deal Analysis'!$C$10/'Advanced Deal Analysis'!$E$23,'Advanced Deal Analysis'!$C$23*'Advanced Deal Analysis'!$E$23,'Advanced Deal Analysis'!$D$15)</f>
        <v>1311.4837925870086</v>
      </c>
      <c r="D319" s="39">
        <f>PPMT('Advanced Deal Analysis'!$C$10/'Advanced Deal Analysis'!$E$23,B319, 'Advanced Deal Analysis'!$C$23*'Advanced Deal Analysis'!$E$23,'Advanced Deal Analysis'!$D$15)</f>
        <v>-1082.2898541177833</v>
      </c>
      <c r="E319" s="39">
        <f>IPMT('Advanced Deal Analysis'!$C$10/'Advanced Deal Analysis'!$E$23, B319,'Advanced Deal Analysis'!$C$23*'Advanced Deal Analysis'!$E$23,'Advanced Deal Analysis'!$D$15)</f>
        <v>-229.19393846922512</v>
      </c>
      <c r="F319" s="39">
        <f t="shared" si="4"/>
        <v>51304.896081705141</v>
      </c>
    </row>
    <row r="320" spans="1:6">
      <c r="A320" s="31"/>
      <c r="B320" s="33">
        <v>318</v>
      </c>
      <c r="C320" s="6">
        <f>-PMT('Advanced Deal Analysis'!$C$10/'Advanced Deal Analysis'!$E$23,'Advanced Deal Analysis'!$C$23*'Advanced Deal Analysis'!$E$23,'Advanced Deal Analysis'!$D$15)</f>
        <v>1311.4837925870086</v>
      </c>
      <c r="D320" s="39">
        <f>PPMT('Advanced Deal Analysis'!$C$10/'Advanced Deal Analysis'!$E$23,B320, 'Advanced Deal Analysis'!$C$23*'Advanced Deal Analysis'!$E$23,'Advanced Deal Analysis'!$D$15)</f>
        <v>-1087.0248722295487</v>
      </c>
      <c r="E320" s="39">
        <f>IPMT('Advanced Deal Analysis'!$C$10/'Advanced Deal Analysis'!$E$23, B320,'Advanced Deal Analysis'!$C$23*'Advanced Deal Analysis'!$E$23,'Advanced Deal Analysis'!$D$15)</f>
        <v>-224.45892035745979</v>
      </c>
      <c r="F320" s="39">
        <f t="shared" si="4"/>
        <v>50217.87120947559</v>
      </c>
    </row>
    <row r="321" spans="1:6">
      <c r="A321" s="31"/>
      <c r="B321" s="33">
        <v>319</v>
      </c>
      <c r="C321" s="6">
        <f>-PMT('Advanced Deal Analysis'!$C$10/'Advanced Deal Analysis'!$E$23,'Advanced Deal Analysis'!$C$23*'Advanced Deal Analysis'!$E$23,'Advanced Deal Analysis'!$D$15)</f>
        <v>1311.4837925870086</v>
      </c>
      <c r="D321" s="39">
        <f>PPMT('Advanced Deal Analysis'!$C$10/'Advanced Deal Analysis'!$E$23,B321, 'Advanced Deal Analysis'!$C$23*'Advanced Deal Analysis'!$E$23,'Advanced Deal Analysis'!$D$15)</f>
        <v>-1091.780606045553</v>
      </c>
      <c r="E321" s="39">
        <f>IPMT('Advanced Deal Analysis'!$C$10/'Advanced Deal Analysis'!$E$23, B321,'Advanced Deal Analysis'!$C$23*'Advanced Deal Analysis'!$E$23,'Advanced Deal Analysis'!$D$15)</f>
        <v>-219.70318654145552</v>
      </c>
      <c r="F321" s="39">
        <f t="shared" si="4"/>
        <v>49126.090603430035</v>
      </c>
    </row>
    <row r="322" spans="1:6">
      <c r="A322" s="31"/>
      <c r="B322" s="33">
        <v>320</v>
      </c>
      <c r="C322" s="6">
        <f>-PMT('Advanced Deal Analysis'!$C$10/'Advanced Deal Analysis'!$E$23,'Advanced Deal Analysis'!$C$23*'Advanced Deal Analysis'!$E$23,'Advanced Deal Analysis'!$D$15)</f>
        <v>1311.4837925870086</v>
      </c>
      <c r="D322" s="39">
        <f>PPMT('Advanced Deal Analysis'!$C$10/'Advanced Deal Analysis'!$E$23,B322, 'Advanced Deal Analysis'!$C$23*'Advanced Deal Analysis'!$E$23,'Advanced Deal Analysis'!$D$15)</f>
        <v>-1096.5571461970023</v>
      </c>
      <c r="E322" s="39">
        <f>IPMT('Advanced Deal Analysis'!$C$10/'Advanced Deal Analysis'!$E$23, B322,'Advanced Deal Analysis'!$C$23*'Advanced Deal Analysis'!$E$23,'Advanced Deal Analysis'!$D$15)</f>
        <v>-214.92664639000623</v>
      </c>
      <c r="F322" s="39">
        <f t="shared" si="4"/>
        <v>48029.533457233032</v>
      </c>
    </row>
    <row r="323" spans="1:6">
      <c r="A323" s="31"/>
      <c r="B323" s="33">
        <v>321</v>
      </c>
      <c r="C323" s="6">
        <f>-PMT('Advanced Deal Analysis'!$C$10/'Advanced Deal Analysis'!$E$23,'Advanced Deal Analysis'!$C$23*'Advanced Deal Analysis'!$E$23,'Advanced Deal Analysis'!$D$15)</f>
        <v>1311.4837925870086</v>
      </c>
      <c r="D323" s="39">
        <f>PPMT('Advanced Deal Analysis'!$C$10/'Advanced Deal Analysis'!$E$23,B323, 'Advanced Deal Analysis'!$C$23*'Advanced Deal Analysis'!$E$23,'Advanced Deal Analysis'!$D$15)</f>
        <v>-1101.3545837116142</v>
      </c>
      <c r="E323" s="39">
        <f>IPMT('Advanced Deal Analysis'!$C$10/'Advanced Deal Analysis'!$E$23, B323,'Advanced Deal Analysis'!$C$23*'Advanced Deal Analysis'!$E$23,'Advanced Deal Analysis'!$D$15)</f>
        <v>-210.12920887539434</v>
      </c>
      <c r="F323" s="39">
        <f t="shared" si="4"/>
        <v>46928.178873521421</v>
      </c>
    </row>
    <row r="324" spans="1:6">
      <c r="A324" s="31"/>
      <c r="B324" s="33">
        <v>322</v>
      </c>
      <c r="C324" s="6">
        <f>-PMT('Advanced Deal Analysis'!$C$10/'Advanced Deal Analysis'!$E$23,'Advanced Deal Analysis'!$C$23*'Advanced Deal Analysis'!$E$23,'Advanced Deal Analysis'!$D$15)</f>
        <v>1311.4837925870086</v>
      </c>
      <c r="D324" s="39">
        <f>PPMT('Advanced Deal Analysis'!$C$10/'Advanced Deal Analysis'!$E$23,B324, 'Advanced Deal Analysis'!$C$23*'Advanced Deal Analysis'!$E$23,'Advanced Deal Analysis'!$D$15)</f>
        <v>-1106.1730100153525</v>
      </c>
      <c r="E324" s="39">
        <f>IPMT('Advanced Deal Analysis'!$C$10/'Advanced Deal Analysis'!$E$23, B324,'Advanced Deal Analysis'!$C$23*'Advanced Deal Analysis'!$E$23,'Advanced Deal Analysis'!$D$15)</f>
        <v>-205.31078257165603</v>
      </c>
      <c r="F324" s="39">
        <f t="shared" si="4"/>
        <v>45822.00586350607</v>
      </c>
    </row>
    <row r="325" spans="1:6">
      <c r="A325" s="31"/>
      <c r="B325" s="33">
        <v>323</v>
      </c>
      <c r="C325" s="6">
        <f>-PMT('Advanced Deal Analysis'!$C$10/'Advanced Deal Analysis'!$E$23,'Advanced Deal Analysis'!$C$23*'Advanced Deal Analysis'!$E$23,'Advanced Deal Analysis'!$D$15)</f>
        <v>1311.4837925870086</v>
      </c>
      <c r="D325" s="39">
        <f>PPMT('Advanced Deal Analysis'!$C$10/'Advanced Deal Analysis'!$E$23,B325, 'Advanced Deal Analysis'!$C$23*'Advanced Deal Analysis'!$E$23,'Advanced Deal Analysis'!$D$15)</f>
        <v>-1111.0125169341695</v>
      </c>
      <c r="E325" s="39">
        <f>IPMT('Advanced Deal Analysis'!$C$10/'Advanced Deal Analysis'!$E$23, B325,'Advanced Deal Analysis'!$C$23*'Advanced Deal Analysis'!$E$23,'Advanced Deal Analysis'!$D$15)</f>
        <v>-200.47127565283887</v>
      </c>
      <c r="F325" s="39">
        <f t="shared" ref="F325:F362" si="5">F324+D325</f>
        <v>44710.9933465719</v>
      </c>
    </row>
    <row r="326" spans="1:6">
      <c r="A326" s="34" t="s">
        <v>102</v>
      </c>
      <c r="B326" s="35">
        <v>324</v>
      </c>
      <c r="C326" s="6">
        <f>-PMT('Advanced Deal Analysis'!$C$10/'Advanced Deal Analysis'!$E$23,'Advanced Deal Analysis'!$C$23*'Advanced Deal Analysis'!$E$23,'Advanced Deal Analysis'!$D$15)</f>
        <v>1311.4837925870086</v>
      </c>
      <c r="D326" s="39">
        <f>PPMT('Advanced Deal Analysis'!$C$10/'Advanced Deal Analysis'!$E$23,B326, 'Advanced Deal Analysis'!$C$23*'Advanced Deal Analysis'!$E$23,'Advanced Deal Analysis'!$D$15)</f>
        <v>-1115.8731966957564</v>
      </c>
      <c r="E326" s="39">
        <f>IPMT('Advanced Deal Analysis'!$C$10/'Advanced Deal Analysis'!$E$23, B326,'Advanced Deal Analysis'!$C$23*'Advanced Deal Analysis'!$E$23,'Advanced Deal Analysis'!$D$15)</f>
        <v>-195.61059589125188</v>
      </c>
      <c r="F326" s="39">
        <f t="shared" si="5"/>
        <v>43595.120149876144</v>
      </c>
    </row>
    <row r="327" spans="1:6">
      <c r="A327" s="31"/>
      <c r="B327" s="33">
        <v>325</v>
      </c>
      <c r="C327" s="6">
        <f>-PMT('Advanced Deal Analysis'!$C$10/'Advanced Deal Analysis'!$E$23,'Advanced Deal Analysis'!$C$23*'Advanced Deal Analysis'!$E$23,'Advanced Deal Analysis'!$D$15)</f>
        <v>1311.4837925870086</v>
      </c>
      <c r="D327" s="39">
        <f>PPMT('Advanced Deal Analysis'!$C$10/'Advanced Deal Analysis'!$E$23,B327, 'Advanced Deal Analysis'!$C$23*'Advanced Deal Analysis'!$E$23,'Advanced Deal Analysis'!$D$15)</f>
        <v>-1120.7551419313006</v>
      </c>
      <c r="E327" s="39">
        <f>IPMT('Advanced Deal Analysis'!$C$10/'Advanced Deal Analysis'!$E$23, B327,'Advanced Deal Analysis'!$C$23*'Advanced Deal Analysis'!$E$23,'Advanced Deal Analysis'!$D$15)</f>
        <v>-190.72865065570795</v>
      </c>
      <c r="F327" s="39">
        <f t="shared" si="5"/>
        <v>42474.365007944842</v>
      </c>
    </row>
    <row r="328" spans="1:6">
      <c r="A328" s="31"/>
      <c r="B328" s="33">
        <v>326</v>
      </c>
      <c r="C328" s="6">
        <f>-PMT('Advanced Deal Analysis'!$C$10/'Advanced Deal Analysis'!$E$23,'Advanced Deal Analysis'!$C$23*'Advanced Deal Analysis'!$E$23,'Advanced Deal Analysis'!$D$15)</f>
        <v>1311.4837925870086</v>
      </c>
      <c r="D328" s="39">
        <f>PPMT('Advanced Deal Analysis'!$C$10/'Advanced Deal Analysis'!$E$23,B328, 'Advanced Deal Analysis'!$C$23*'Advanced Deal Analysis'!$E$23,'Advanced Deal Analysis'!$D$15)</f>
        <v>-1125.65844567725</v>
      </c>
      <c r="E328" s="39">
        <f>IPMT('Advanced Deal Analysis'!$C$10/'Advanced Deal Analysis'!$E$23, B328,'Advanced Deal Analysis'!$C$23*'Advanced Deal Analysis'!$E$23,'Advanced Deal Analysis'!$D$15)</f>
        <v>-185.82534690975851</v>
      </c>
      <c r="F328" s="39">
        <f t="shared" si="5"/>
        <v>41348.706562267595</v>
      </c>
    </row>
    <row r="329" spans="1:6">
      <c r="A329" s="31"/>
      <c r="B329" s="33">
        <v>327</v>
      </c>
      <c r="C329" s="6">
        <f>-PMT('Advanced Deal Analysis'!$C$10/'Advanced Deal Analysis'!$E$23,'Advanced Deal Analysis'!$C$23*'Advanced Deal Analysis'!$E$23,'Advanced Deal Analysis'!$D$15)</f>
        <v>1311.4837925870086</v>
      </c>
      <c r="D329" s="39">
        <f>PPMT('Advanced Deal Analysis'!$C$10/'Advanced Deal Analysis'!$E$23,B329, 'Advanced Deal Analysis'!$C$23*'Advanced Deal Analysis'!$E$23,'Advanced Deal Analysis'!$D$15)</f>
        <v>-1130.583201377088</v>
      </c>
      <c r="E329" s="39">
        <f>IPMT('Advanced Deal Analysis'!$C$10/'Advanced Deal Analysis'!$E$23, B329,'Advanced Deal Analysis'!$C$23*'Advanced Deal Analysis'!$E$23,'Advanced Deal Analysis'!$D$15)</f>
        <v>-180.90059120992055</v>
      </c>
      <c r="F329" s="39">
        <f t="shared" si="5"/>
        <v>40218.12336089051</v>
      </c>
    </row>
    <row r="330" spans="1:6">
      <c r="A330" s="31"/>
      <c r="B330" s="33">
        <v>328</v>
      </c>
      <c r="C330" s="6">
        <f>-PMT('Advanced Deal Analysis'!$C$10/'Advanced Deal Analysis'!$E$23,'Advanced Deal Analysis'!$C$23*'Advanced Deal Analysis'!$E$23,'Advanced Deal Analysis'!$D$15)</f>
        <v>1311.4837925870086</v>
      </c>
      <c r="D330" s="39">
        <f>PPMT('Advanced Deal Analysis'!$C$10/'Advanced Deal Analysis'!$E$23,B330, 'Advanced Deal Analysis'!$C$23*'Advanced Deal Analysis'!$E$23,'Advanced Deal Analysis'!$D$15)</f>
        <v>-1135.5295028831126</v>
      </c>
      <c r="E330" s="39">
        <f>IPMT('Advanced Deal Analysis'!$C$10/'Advanced Deal Analysis'!$E$23, B330,'Advanced Deal Analysis'!$C$23*'Advanced Deal Analysis'!$E$23,'Advanced Deal Analysis'!$D$15)</f>
        <v>-175.95428970389577</v>
      </c>
      <c r="F330" s="39">
        <f t="shared" si="5"/>
        <v>39082.5938580074</v>
      </c>
    </row>
    <row r="331" spans="1:6">
      <c r="A331" s="31"/>
      <c r="B331" s="33">
        <v>329</v>
      </c>
      <c r="C331" s="6">
        <f>-PMT('Advanced Deal Analysis'!$C$10/'Advanced Deal Analysis'!$E$23,'Advanced Deal Analysis'!$C$23*'Advanced Deal Analysis'!$E$23,'Advanced Deal Analysis'!$D$15)</f>
        <v>1311.4837925870086</v>
      </c>
      <c r="D331" s="39">
        <f>PPMT('Advanced Deal Analysis'!$C$10/'Advanced Deal Analysis'!$E$23,B331, 'Advanced Deal Analysis'!$C$23*'Advanced Deal Analysis'!$E$23,'Advanced Deal Analysis'!$D$15)</f>
        <v>-1140.4974444582263</v>
      </c>
      <c r="E331" s="39">
        <f>IPMT('Advanced Deal Analysis'!$C$10/'Advanced Deal Analysis'!$E$23, B331,'Advanced Deal Analysis'!$C$23*'Advanced Deal Analysis'!$E$23,'Advanced Deal Analysis'!$D$15)</f>
        <v>-170.98634812878217</v>
      </c>
      <c r="F331" s="39">
        <f t="shared" si="5"/>
        <v>37942.096413549174</v>
      </c>
    </row>
    <row r="332" spans="1:6">
      <c r="A332" s="31"/>
      <c r="B332" s="33">
        <v>330</v>
      </c>
      <c r="C332" s="6">
        <f>-PMT('Advanced Deal Analysis'!$C$10/'Advanced Deal Analysis'!$E$23,'Advanced Deal Analysis'!$C$23*'Advanced Deal Analysis'!$E$23,'Advanced Deal Analysis'!$D$15)</f>
        <v>1311.4837925870086</v>
      </c>
      <c r="D332" s="39">
        <f>PPMT('Advanced Deal Analysis'!$C$10/'Advanced Deal Analysis'!$E$23,B332, 'Advanced Deal Analysis'!$C$23*'Advanced Deal Analysis'!$E$23,'Advanced Deal Analysis'!$D$15)</f>
        <v>-1145.487120777731</v>
      </c>
      <c r="E332" s="39">
        <f>IPMT('Advanced Deal Analysis'!$C$10/'Advanced Deal Analysis'!$E$23, B332,'Advanced Deal Analysis'!$C$23*'Advanced Deal Analysis'!$E$23,'Advanced Deal Analysis'!$D$15)</f>
        <v>-165.99667180927739</v>
      </c>
      <c r="F332" s="39">
        <f t="shared" si="5"/>
        <v>36796.609292771442</v>
      </c>
    </row>
    <row r="333" spans="1:6">
      <c r="A333" s="31"/>
      <c r="B333" s="33">
        <v>331</v>
      </c>
      <c r="C333" s="6">
        <f>-PMT('Advanced Deal Analysis'!$C$10/'Advanced Deal Analysis'!$E$23,'Advanced Deal Analysis'!$C$23*'Advanced Deal Analysis'!$E$23,'Advanced Deal Analysis'!$D$15)</f>
        <v>1311.4837925870086</v>
      </c>
      <c r="D333" s="39">
        <f>PPMT('Advanced Deal Analysis'!$C$10/'Advanced Deal Analysis'!$E$23,B333, 'Advanced Deal Analysis'!$C$23*'Advanced Deal Analysis'!$E$23,'Advanced Deal Analysis'!$D$15)</f>
        <v>-1150.4986269311335</v>
      </c>
      <c r="E333" s="39">
        <f>IPMT('Advanced Deal Analysis'!$C$10/'Advanced Deal Analysis'!$E$23, B333,'Advanced Deal Analysis'!$C$23*'Advanced Deal Analysis'!$E$23,'Advanced Deal Analysis'!$D$15)</f>
        <v>-160.98516565587482</v>
      </c>
      <c r="F333" s="39">
        <f t="shared" si="5"/>
        <v>35646.110665840308</v>
      </c>
    </row>
    <row r="334" spans="1:6">
      <c r="A334" s="31"/>
      <c r="B334" s="33">
        <v>332</v>
      </c>
      <c r="C334" s="6">
        <f>-PMT('Advanced Deal Analysis'!$C$10/'Advanced Deal Analysis'!$E$23,'Advanced Deal Analysis'!$C$23*'Advanced Deal Analysis'!$E$23,'Advanced Deal Analysis'!$D$15)</f>
        <v>1311.4837925870086</v>
      </c>
      <c r="D334" s="39">
        <f>PPMT('Advanced Deal Analysis'!$C$10/'Advanced Deal Analysis'!$E$23,B334, 'Advanced Deal Analysis'!$C$23*'Advanced Deal Analysis'!$E$23,'Advanced Deal Analysis'!$D$15)</f>
        <v>-1155.5320584239573</v>
      </c>
      <c r="E334" s="39">
        <f>IPMT('Advanced Deal Analysis'!$C$10/'Advanced Deal Analysis'!$E$23, B334,'Advanced Deal Analysis'!$C$23*'Advanced Deal Analysis'!$E$23,'Advanced Deal Analysis'!$D$15)</f>
        <v>-155.95173416305113</v>
      </c>
      <c r="F334" s="39">
        <f t="shared" si="5"/>
        <v>34490.578607416348</v>
      </c>
    </row>
    <row r="335" spans="1:6">
      <c r="A335" s="31"/>
      <c r="B335" s="33">
        <v>333</v>
      </c>
      <c r="C335" s="6">
        <f>-PMT('Advanced Deal Analysis'!$C$10/'Advanced Deal Analysis'!$E$23,'Advanced Deal Analysis'!$C$23*'Advanced Deal Analysis'!$E$23,'Advanced Deal Analysis'!$D$15)</f>
        <v>1311.4837925870086</v>
      </c>
      <c r="D335" s="39">
        <f>PPMT('Advanced Deal Analysis'!$C$10/'Advanced Deal Analysis'!$E$23,B335, 'Advanced Deal Analysis'!$C$23*'Advanced Deal Analysis'!$E$23,'Advanced Deal Analysis'!$D$15)</f>
        <v>-1160.5875111795622</v>
      </c>
      <c r="E335" s="39">
        <f>IPMT('Advanced Deal Analysis'!$C$10/'Advanced Deal Analysis'!$E$23, B335,'Advanced Deal Analysis'!$C$23*'Advanced Deal Analysis'!$E$23,'Advanced Deal Analysis'!$D$15)</f>
        <v>-150.89628140744631</v>
      </c>
      <c r="F335" s="39">
        <f t="shared" si="5"/>
        <v>33329.991096236787</v>
      </c>
    </row>
    <row r="336" spans="1:6">
      <c r="A336" s="31"/>
      <c r="B336" s="33">
        <v>334</v>
      </c>
      <c r="C336" s="6">
        <f>-PMT('Advanced Deal Analysis'!$C$10/'Advanced Deal Analysis'!$E$23,'Advanced Deal Analysis'!$C$23*'Advanced Deal Analysis'!$E$23,'Advanced Deal Analysis'!$D$15)</f>
        <v>1311.4837925870086</v>
      </c>
      <c r="D336" s="39">
        <f>PPMT('Advanced Deal Analysis'!$C$10/'Advanced Deal Analysis'!$E$23,B336, 'Advanced Deal Analysis'!$C$23*'Advanced Deal Analysis'!$E$23,'Advanced Deal Analysis'!$D$15)</f>
        <v>-1165.6650815409728</v>
      </c>
      <c r="E336" s="39">
        <f>IPMT('Advanced Deal Analysis'!$C$10/'Advanced Deal Analysis'!$E$23, B336,'Advanced Deal Analysis'!$C$23*'Advanced Deal Analysis'!$E$23,'Advanced Deal Analysis'!$D$15)</f>
        <v>-145.81871104603573</v>
      </c>
      <c r="F336" s="39">
        <f t="shared" si="5"/>
        <v>32164.326014695813</v>
      </c>
    </row>
    <row r="337" spans="1:6">
      <c r="A337" s="31"/>
      <c r="B337" s="33">
        <v>335</v>
      </c>
      <c r="C337" s="6">
        <f>-PMT('Advanced Deal Analysis'!$C$10/'Advanced Deal Analysis'!$E$23,'Advanced Deal Analysis'!$C$23*'Advanced Deal Analysis'!$E$23,'Advanced Deal Analysis'!$D$15)</f>
        <v>1311.4837925870086</v>
      </c>
      <c r="D337" s="39">
        <f>PPMT('Advanced Deal Analysis'!$C$10/'Advanced Deal Analysis'!$E$23,B337, 'Advanced Deal Analysis'!$C$23*'Advanced Deal Analysis'!$E$23,'Advanced Deal Analysis'!$D$15)</f>
        <v>-1170.7648662727147</v>
      </c>
      <c r="E337" s="39">
        <f>IPMT('Advanced Deal Analysis'!$C$10/'Advanced Deal Analysis'!$E$23, B337,'Advanced Deal Analysis'!$C$23*'Advanced Deal Analysis'!$E$23,'Advanced Deal Analysis'!$D$15)</f>
        <v>-140.71892631429398</v>
      </c>
      <c r="F337" s="39">
        <f t="shared" si="5"/>
        <v>30993.561148423098</v>
      </c>
    </row>
    <row r="338" spans="1:6">
      <c r="A338" s="34" t="s">
        <v>103</v>
      </c>
      <c r="B338" s="35">
        <v>336</v>
      </c>
      <c r="C338" s="6">
        <f>-PMT('Advanced Deal Analysis'!$C$10/'Advanced Deal Analysis'!$E$23,'Advanced Deal Analysis'!$C$23*'Advanced Deal Analysis'!$E$23,'Advanced Deal Analysis'!$D$15)</f>
        <v>1311.4837925870086</v>
      </c>
      <c r="D338" s="39">
        <f>PPMT('Advanced Deal Analysis'!$C$10/'Advanced Deal Analysis'!$E$23,B338, 'Advanced Deal Analysis'!$C$23*'Advanced Deal Analysis'!$E$23,'Advanced Deal Analysis'!$D$15)</f>
        <v>-1175.8869625626576</v>
      </c>
      <c r="E338" s="39">
        <f>IPMT('Advanced Deal Analysis'!$C$10/'Advanced Deal Analysis'!$E$23, B338,'Advanced Deal Analysis'!$C$23*'Advanced Deal Analysis'!$E$23,'Advanced Deal Analysis'!$D$15)</f>
        <v>-135.59683002435085</v>
      </c>
      <c r="F338" s="39">
        <f t="shared" si="5"/>
        <v>29817.67418586044</v>
      </c>
    </row>
    <row r="339" spans="1:6">
      <c r="A339" s="31"/>
      <c r="B339" s="33">
        <v>337</v>
      </c>
      <c r="C339" s="6">
        <f>-PMT('Advanced Deal Analysis'!$C$10/'Advanced Deal Analysis'!$E$23,'Advanced Deal Analysis'!$C$23*'Advanced Deal Analysis'!$E$23,'Advanced Deal Analysis'!$D$15)</f>
        <v>1311.4837925870086</v>
      </c>
      <c r="D339" s="39">
        <f>PPMT('Advanced Deal Analysis'!$C$10/'Advanced Deal Analysis'!$E$23,B339, 'Advanced Deal Analysis'!$C$23*'Advanced Deal Analysis'!$E$23,'Advanced Deal Analysis'!$D$15)</f>
        <v>-1181.0314680238694</v>
      </c>
      <c r="E339" s="39">
        <f>IPMT('Advanced Deal Analysis'!$C$10/'Advanced Deal Analysis'!$E$23, B339,'Advanced Deal Analysis'!$C$23*'Advanced Deal Analysis'!$E$23,'Advanced Deal Analysis'!$D$15)</f>
        <v>-130.45232456313923</v>
      </c>
      <c r="F339" s="39">
        <f t="shared" si="5"/>
        <v>28636.64271783657</v>
      </c>
    </row>
    <row r="340" spans="1:6">
      <c r="A340" s="31"/>
      <c r="B340" s="33">
        <v>338</v>
      </c>
      <c r="C340" s="6">
        <f>-PMT('Advanced Deal Analysis'!$C$10/'Advanced Deal Analysis'!$E$23,'Advanced Deal Analysis'!$C$23*'Advanced Deal Analysis'!$E$23,'Advanced Deal Analysis'!$D$15)</f>
        <v>1311.4837925870086</v>
      </c>
      <c r="D340" s="39">
        <f>PPMT('Advanced Deal Analysis'!$C$10/'Advanced Deal Analysis'!$E$23,B340, 'Advanced Deal Analysis'!$C$23*'Advanced Deal Analysis'!$E$23,'Advanced Deal Analysis'!$D$15)</f>
        <v>-1186.1984806964736</v>
      </c>
      <c r="E340" s="39">
        <f>IPMT('Advanced Deal Analysis'!$C$10/'Advanced Deal Analysis'!$E$23, B340,'Advanced Deal Analysis'!$C$23*'Advanced Deal Analysis'!$E$23,'Advanced Deal Analysis'!$D$15)</f>
        <v>-125.28531189053477</v>
      </c>
      <c r="F340" s="39">
        <f t="shared" si="5"/>
        <v>27450.444237140098</v>
      </c>
    </row>
    <row r="341" spans="1:6">
      <c r="A341" s="31"/>
      <c r="B341" s="33">
        <v>339</v>
      </c>
      <c r="C341" s="6">
        <f>-PMT('Advanced Deal Analysis'!$C$10/'Advanced Deal Analysis'!$E$23,'Advanced Deal Analysis'!$C$23*'Advanced Deal Analysis'!$E$23,'Advanced Deal Analysis'!$D$15)</f>
        <v>1311.4837925870086</v>
      </c>
      <c r="D341" s="39">
        <f>PPMT('Advanced Deal Analysis'!$C$10/'Advanced Deal Analysis'!$E$23,B341, 'Advanced Deal Analysis'!$C$23*'Advanced Deal Analysis'!$E$23,'Advanced Deal Analysis'!$D$15)</f>
        <v>-1191.3880990495206</v>
      </c>
      <c r="E341" s="39">
        <f>IPMT('Advanced Deal Analysis'!$C$10/'Advanced Deal Analysis'!$E$23, B341,'Advanced Deal Analysis'!$C$23*'Advanced Deal Analysis'!$E$23,'Advanced Deal Analysis'!$D$15)</f>
        <v>-120.09569353748773</v>
      </c>
      <c r="F341" s="39">
        <f t="shared" si="5"/>
        <v>26259.056138090578</v>
      </c>
    </row>
    <row r="342" spans="1:6">
      <c r="A342" s="31"/>
      <c r="B342" s="33">
        <v>340</v>
      </c>
      <c r="C342" s="6">
        <f>-PMT('Advanced Deal Analysis'!$C$10/'Advanced Deal Analysis'!$E$23,'Advanced Deal Analysis'!$C$23*'Advanced Deal Analysis'!$E$23,'Advanced Deal Analysis'!$D$15)</f>
        <v>1311.4837925870086</v>
      </c>
      <c r="D342" s="39">
        <f>PPMT('Advanced Deal Analysis'!$C$10/'Advanced Deal Analysis'!$E$23,B342, 'Advanced Deal Analysis'!$C$23*'Advanced Deal Analysis'!$E$23,'Advanced Deal Analysis'!$D$15)</f>
        <v>-1196.6004219828626</v>
      </c>
      <c r="E342" s="39">
        <f>IPMT('Advanced Deal Analysis'!$C$10/'Advanced Deal Analysis'!$E$23, B342,'Advanced Deal Analysis'!$C$23*'Advanced Deal Analysis'!$E$23,'Advanced Deal Analysis'!$D$15)</f>
        <v>-114.88337060414608</v>
      </c>
      <c r="F342" s="39">
        <f t="shared" si="5"/>
        <v>25062.455716107717</v>
      </c>
    </row>
    <row r="343" spans="1:6">
      <c r="A343" s="31"/>
      <c r="B343" s="33">
        <v>341</v>
      </c>
      <c r="C343" s="6">
        <f>-PMT('Advanced Deal Analysis'!$C$10/'Advanced Deal Analysis'!$E$23,'Advanced Deal Analysis'!$C$23*'Advanced Deal Analysis'!$E$23,'Advanced Deal Analysis'!$D$15)</f>
        <v>1311.4837925870086</v>
      </c>
      <c r="D343" s="39">
        <f>PPMT('Advanced Deal Analysis'!$C$10/'Advanced Deal Analysis'!$E$23,B343, 'Advanced Deal Analysis'!$C$23*'Advanced Deal Analysis'!$E$23,'Advanced Deal Analysis'!$D$15)</f>
        <v>-1201.8355488290374</v>
      </c>
      <c r="E343" s="39">
        <f>IPMT('Advanced Deal Analysis'!$C$10/'Advanced Deal Analysis'!$E$23, B343,'Advanced Deal Analysis'!$C$23*'Advanced Deal Analysis'!$E$23,'Advanced Deal Analysis'!$D$15)</f>
        <v>-109.64824375797106</v>
      </c>
      <c r="F343" s="39">
        <f t="shared" si="5"/>
        <v>23860.620167278681</v>
      </c>
    </row>
    <row r="344" spans="1:6">
      <c r="A344" s="31"/>
      <c r="B344" s="33">
        <v>342</v>
      </c>
      <c r="C344" s="6">
        <f>-PMT('Advanced Deal Analysis'!$C$10/'Advanced Deal Analysis'!$E$23,'Advanced Deal Analysis'!$C$23*'Advanced Deal Analysis'!$E$23,'Advanced Deal Analysis'!$D$15)</f>
        <v>1311.4837925870086</v>
      </c>
      <c r="D344" s="39">
        <f>PPMT('Advanced Deal Analysis'!$C$10/'Advanced Deal Analysis'!$E$23,B344, 'Advanced Deal Analysis'!$C$23*'Advanced Deal Analysis'!$E$23,'Advanced Deal Analysis'!$D$15)</f>
        <v>-1207.0935793551646</v>
      </c>
      <c r="E344" s="39">
        <f>IPMT('Advanced Deal Analysis'!$C$10/'Advanced Deal Analysis'!$E$23, B344,'Advanced Deal Analysis'!$C$23*'Advanced Deal Analysis'!$E$23,'Advanced Deal Analysis'!$D$15)</f>
        <v>-104.39021323184402</v>
      </c>
      <c r="F344" s="39">
        <f t="shared" si="5"/>
        <v>22653.526587923516</v>
      </c>
    </row>
    <row r="345" spans="1:6">
      <c r="A345" s="31"/>
      <c r="B345" s="33">
        <v>343</v>
      </c>
      <c r="C345" s="6">
        <f>-PMT('Advanced Deal Analysis'!$C$10/'Advanced Deal Analysis'!$E$23,'Advanced Deal Analysis'!$C$23*'Advanced Deal Analysis'!$E$23,'Advanced Deal Analysis'!$D$15)</f>
        <v>1311.4837925870086</v>
      </c>
      <c r="D345" s="39">
        <f>PPMT('Advanced Deal Analysis'!$C$10/'Advanced Deal Analysis'!$E$23,B345, 'Advanced Deal Analysis'!$C$23*'Advanced Deal Analysis'!$E$23,'Advanced Deal Analysis'!$D$15)</f>
        <v>-1212.3746137648434</v>
      </c>
      <c r="E345" s="39">
        <f>IPMT('Advanced Deal Analysis'!$C$10/'Advanced Deal Analysis'!$E$23, B345,'Advanced Deal Analysis'!$C$23*'Advanced Deal Analysis'!$E$23,'Advanced Deal Analysis'!$D$15)</f>
        <v>-99.109178822165163</v>
      </c>
      <c r="F345" s="39">
        <f t="shared" si="5"/>
        <v>21441.151974158671</v>
      </c>
    </row>
    <row r="346" spans="1:6">
      <c r="A346" s="31"/>
      <c r="B346" s="33">
        <v>344</v>
      </c>
      <c r="C346" s="6">
        <f>-PMT('Advanced Deal Analysis'!$C$10/'Advanced Deal Analysis'!$E$23,'Advanced Deal Analysis'!$C$23*'Advanced Deal Analysis'!$E$23,'Advanced Deal Analysis'!$D$15)</f>
        <v>1311.4837925870086</v>
      </c>
      <c r="D346" s="39">
        <f>PPMT('Advanced Deal Analysis'!$C$10/'Advanced Deal Analysis'!$E$23,B346, 'Advanced Deal Analysis'!$C$23*'Advanced Deal Analysis'!$E$23,'Advanced Deal Analysis'!$D$15)</f>
        <v>-1217.6787527000645</v>
      </c>
      <c r="E346" s="39">
        <f>IPMT('Advanced Deal Analysis'!$C$10/'Advanced Deal Analysis'!$E$23, B346,'Advanced Deal Analysis'!$C$23*'Advanced Deal Analysis'!$E$23,'Advanced Deal Analysis'!$D$15)</f>
        <v>-93.805039886943987</v>
      </c>
      <c r="F346" s="39">
        <f t="shared" si="5"/>
        <v>20223.473221458607</v>
      </c>
    </row>
    <row r="347" spans="1:6">
      <c r="A347" s="31"/>
      <c r="B347" s="33">
        <v>345</v>
      </c>
      <c r="C347" s="6">
        <f>-PMT('Advanced Deal Analysis'!$C$10/'Advanced Deal Analysis'!$E$23,'Advanced Deal Analysis'!$C$23*'Advanced Deal Analysis'!$E$23,'Advanced Deal Analysis'!$D$15)</f>
        <v>1311.4837925870086</v>
      </c>
      <c r="D347" s="39">
        <f>PPMT('Advanced Deal Analysis'!$C$10/'Advanced Deal Analysis'!$E$23,B347, 'Advanced Deal Analysis'!$C$23*'Advanced Deal Analysis'!$E$23,'Advanced Deal Analysis'!$D$15)</f>
        <v>-1223.0060972431272</v>
      </c>
      <c r="E347" s="39">
        <f>IPMT('Advanced Deal Analysis'!$C$10/'Advanced Deal Analysis'!$E$23, B347,'Advanced Deal Analysis'!$C$23*'Advanced Deal Analysis'!$E$23,'Advanced Deal Analysis'!$D$15)</f>
        <v>-88.477695343881194</v>
      </c>
      <c r="F347" s="39">
        <f t="shared" si="5"/>
        <v>19000.46712421548</v>
      </c>
    </row>
    <row r="348" spans="1:6">
      <c r="A348" s="31"/>
      <c r="B348" s="33">
        <v>346</v>
      </c>
      <c r="C348" s="6">
        <f>-PMT('Advanced Deal Analysis'!$C$10/'Advanced Deal Analysis'!$E$23,'Advanced Deal Analysis'!$C$23*'Advanced Deal Analysis'!$E$23,'Advanced Deal Analysis'!$D$15)</f>
        <v>1311.4837925870086</v>
      </c>
      <c r="D348" s="39">
        <f>PPMT('Advanced Deal Analysis'!$C$10/'Advanced Deal Analysis'!$E$23,B348, 'Advanced Deal Analysis'!$C$23*'Advanced Deal Analysis'!$E$23,'Advanced Deal Analysis'!$D$15)</f>
        <v>-1228.3567489185659</v>
      </c>
      <c r="E348" s="39">
        <f>IPMT('Advanced Deal Analysis'!$C$10/'Advanced Deal Analysis'!$E$23, B348,'Advanced Deal Analysis'!$C$23*'Advanced Deal Analysis'!$E$23,'Advanced Deal Analysis'!$D$15)</f>
        <v>-83.127043668442511</v>
      </c>
      <c r="F348" s="39">
        <f t="shared" si="5"/>
        <v>17772.110375296914</v>
      </c>
    </row>
    <row r="349" spans="1:6">
      <c r="A349" s="31"/>
      <c r="B349" s="33">
        <v>347</v>
      </c>
      <c r="C349" s="6">
        <f>-PMT('Advanced Deal Analysis'!$C$10/'Advanced Deal Analysis'!$E$23,'Advanced Deal Analysis'!$C$23*'Advanced Deal Analysis'!$E$23,'Advanced Deal Analysis'!$D$15)</f>
        <v>1311.4837925870086</v>
      </c>
      <c r="D349" s="39">
        <f>PPMT('Advanced Deal Analysis'!$C$10/'Advanced Deal Analysis'!$E$23,B349, 'Advanced Deal Analysis'!$C$23*'Advanced Deal Analysis'!$E$23,'Advanced Deal Analysis'!$D$15)</f>
        <v>-1233.7308096950844</v>
      </c>
      <c r="E349" s="39">
        <f>IPMT('Advanced Deal Analysis'!$C$10/'Advanced Deal Analysis'!$E$23, B349,'Advanced Deal Analysis'!$C$23*'Advanced Deal Analysis'!$E$23,'Advanced Deal Analysis'!$D$15)</f>
        <v>-77.752982891923793</v>
      </c>
      <c r="F349" s="39">
        <f t="shared" si="5"/>
        <v>16538.37956560183</v>
      </c>
    </row>
    <row r="350" spans="1:6">
      <c r="A350" s="34" t="s">
        <v>104</v>
      </c>
      <c r="B350" s="35">
        <v>348</v>
      </c>
      <c r="C350" s="6">
        <f>-PMT('Advanced Deal Analysis'!$C$10/'Advanced Deal Analysis'!$E$23,'Advanced Deal Analysis'!$C$23*'Advanced Deal Analysis'!$E$23,'Advanced Deal Analysis'!$D$15)</f>
        <v>1311.4837925870086</v>
      </c>
      <c r="D350" s="39">
        <f>PPMT('Advanced Deal Analysis'!$C$10/'Advanced Deal Analysis'!$E$23,B350, 'Advanced Deal Analysis'!$C$23*'Advanced Deal Analysis'!$E$23,'Advanced Deal Analysis'!$D$15)</f>
        <v>-1239.1283819875007</v>
      </c>
      <c r="E350" s="39">
        <f>IPMT('Advanced Deal Analysis'!$C$10/'Advanced Deal Analysis'!$E$23, B350,'Advanced Deal Analysis'!$C$23*'Advanced Deal Analysis'!$E$23,'Advanced Deal Analysis'!$D$15)</f>
        <v>-72.355410599507792</v>
      </c>
      <c r="F350" s="39">
        <f t="shared" si="5"/>
        <v>15299.251183614329</v>
      </c>
    </row>
    <row r="351" spans="1:6">
      <c r="A351" s="31"/>
      <c r="B351" s="33">
        <v>349</v>
      </c>
      <c r="C351" s="6">
        <f>-PMT('Advanced Deal Analysis'!$C$10/'Advanced Deal Analysis'!$E$23,'Advanced Deal Analysis'!$C$23*'Advanced Deal Analysis'!$E$23,'Advanced Deal Analysis'!$D$15)</f>
        <v>1311.4837925870086</v>
      </c>
      <c r="D351" s="39">
        <f>PPMT('Advanced Deal Analysis'!$C$10/'Advanced Deal Analysis'!$E$23,B351, 'Advanced Deal Analysis'!$C$23*'Advanced Deal Analysis'!$E$23,'Advanced Deal Analysis'!$D$15)</f>
        <v>-1244.5495686586962</v>
      </c>
      <c r="E351" s="39">
        <f>IPMT('Advanced Deal Analysis'!$C$10/'Advanced Deal Analysis'!$E$23, B351,'Advanced Deal Analysis'!$C$23*'Advanced Deal Analysis'!$E$23,'Advanced Deal Analysis'!$D$15)</f>
        <v>-66.934223928312491</v>
      </c>
      <c r="F351" s="39">
        <f t="shared" si="5"/>
        <v>14054.701614955633</v>
      </c>
    </row>
    <row r="352" spans="1:6">
      <c r="A352" s="31"/>
      <c r="B352" s="33">
        <v>350</v>
      </c>
      <c r="C352" s="6">
        <f>-PMT('Advanced Deal Analysis'!$C$10/'Advanced Deal Analysis'!$E$23,'Advanced Deal Analysis'!$C$23*'Advanced Deal Analysis'!$E$23,'Advanced Deal Analysis'!$D$15)</f>
        <v>1311.4837925870086</v>
      </c>
      <c r="D352" s="39">
        <f>PPMT('Advanced Deal Analysis'!$C$10/'Advanced Deal Analysis'!$E$23,B352, 'Advanced Deal Analysis'!$C$23*'Advanced Deal Analysis'!$E$23,'Advanced Deal Analysis'!$D$15)</f>
        <v>-1249.994473021578</v>
      </c>
      <c r="E352" s="39">
        <f>IPMT('Advanced Deal Analysis'!$C$10/'Advanced Deal Analysis'!$E$23, B352,'Advanced Deal Analysis'!$C$23*'Advanced Deal Analysis'!$E$23,'Advanced Deal Analysis'!$D$15)</f>
        <v>-61.489319565430677</v>
      </c>
      <c r="F352" s="39">
        <f t="shared" si="5"/>
        <v>12804.707141934055</v>
      </c>
    </row>
    <row r="353" spans="1:6">
      <c r="A353" s="31"/>
      <c r="B353" s="33">
        <v>351</v>
      </c>
      <c r="C353" s="6">
        <f>-PMT('Advanced Deal Analysis'!$C$10/'Advanced Deal Analysis'!$E$23,'Advanced Deal Analysis'!$C$23*'Advanced Deal Analysis'!$E$23,'Advanced Deal Analysis'!$D$15)</f>
        <v>1311.4837925870086</v>
      </c>
      <c r="D353" s="39">
        <f>PPMT('Advanced Deal Analysis'!$C$10/'Advanced Deal Analysis'!$E$23,B353, 'Advanced Deal Analysis'!$C$23*'Advanced Deal Analysis'!$E$23,'Advanced Deal Analysis'!$D$15)</f>
        <v>-1255.4631988410472</v>
      </c>
      <c r="E353" s="39">
        <f>IPMT('Advanced Deal Analysis'!$C$10/'Advanced Deal Analysis'!$E$23, B353,'Advanced Deal Analysis'!$C$23*'Advanced Deal Analysis'!$E$23,'Advanced Deal Analysis'!$D$15)</f>
        <v>-56.020593745961271</v>
      </c>
      <c r="F353" s="39">
        <f t="shared" si="5"/>
        <v>11549.243943093008</v>
      </c>
    </row>
    <row r="354" spans="1:6">
      <c r="A354" s="31"/>
      <c r="B354" s="33">
        <v>352</v>
      </c>
      <c r="C354" s="6">
        <f>-PMT('Advanced Deal Analysis'!$C$10/'Advanced Deal Analysis'!$E$23,'Advanced Deal Analysis'!$C$23*'Advanced Deal Analysis'!$E$23,'Advanced Deal Analysis'!$D$15)</f>
        <v>1311.4837925870086</v>
      </c>
      <c r="D354" s="39">
        <f>PPMT('Advanced Deal Analysis'!$C$10/'Advanced Deal Analysis'!$E$23,B354, 'Advanced Deal Analysis'!$C$23*'Advanced Deal Analysis'!$E$23,'Advanced Deal Analysis'!$D$15)</f>
        <v>-1260.9558503359769</v>
      </c>
      <c r="E354" s="39">
        <f>IPMT('Advanced Deal Analysis'!$C$10/'Advanced Deal Analysis'!$E$23, B354,'Advanced Deal Analysis'!$C$23*'Advanced Deal Analysis'!$E$23,'Advanced Deal Analysis'!$D$15)</f>
        <v>-50.527942251031696</v>
      </c>
      <c r="F354" s="39">
        <f t="shared" si="5"/>
        <v>10288.288092757031</v>
      </c>
    </row>
    <row r="355" spans="1:6">
      <c r="A355" s="31"/>
      <c r="B355" s="33">
        <v>353</v>
      </c>
      <c r="C355" s="6">
        <f>-PMT('Advanced Deal Analysis'!$C$10/'Advanced Deal Analysis'!$E$23,'Advanced Deal Analysis'!$C$23*'Advanced Deal Analysis'!$E$23,'Advanced Deal Analysis'!$D$15)</f>
        <v>1311.4837925870086</v>
      </c>
      <c r="D355" s="39">
        <f>PPMT('Advanced Deal Analysis'!$C$10/'Advanced Deal Analysis'!$E$23,B355, 'Advanced Deal Analysis'!$C$23*'Advanced Deal Analysis'!$E$23,'Advanced Deal Analysis'!$D$15)</f>
        <v>-1266.4725321811966</v>
      </c>
      <c r="E355" s="39">
        <f>IPMT('Advanced Deal Analysis'!$C$10/'Advanced Deal Analysis'!$E$23, B355,'Advanced Deal Analysis'!$C$23*'Advanced Deal Analysis'!$E$23,'Advanced Deal Analysis'!$D$15)</f>
        <v>-45.011260405811804</v>
      </c>
      <c r="F355" s="39">
        <f t="shared" si="5"/>
        <v>9021.8155605758348</v>
      </c>
    </row>
    <row r="356" spans="1:6">
      <c r="A356" s="31"/>
      <c r="B356" s="33">
        <v>354</v>
      </c>
      <c r="C356" s="6">
        <f>-PMT('Advanced Deal Analysis'!$C$10/'Advanced Deal Analysis'!$E$23,'Advanced Deal Analysis'!$C$23*'Advanced Deal Analysis'!$E$23,'Advanced Deal Analysis'!$D$15)</f>
        <v>1311.4837925870086</v>
      </c>
      <c r="D356" s="39">
        <f>PPMT('Advanced Deal Analysis'!$C$10/'Advanced Deal Analysis'!$E$23,B356, 'Advanced Deal Analysis'!$C$23*'Advanced Deal Analysis'!$E$23,'Advanced Deal Analysis'!$D$15)</f>
        <v>-1272.0133495094892</v>
      </c>
      <c r="E356" s="39">
        <f>IPMT('Advanced Deal Analysis'!$C$10/'Advanced Deal Analysis'!$E$23, B356,'Advanced Deal Analysis'!$C$23*'Advanced Deal Analysis'!$E$23,'Advanced Deal Analysis'!$D$15)</f>
        <v>-39.470443077519064</v>
      </c>
      <c r="F356" s="39">
        <f t="shared" si="5"/>
        <v>7749.802211066346</v>
      </c>
    </row>
    <row r="357" spans="1:6">
      <c r="A357" s="31"/>
      <c r="B357" s="33">
        <v>355</v>
      </c>
      <c r="C357" s="6">
        <f>-PMT('Advanced Deal Analysis'!$C$10/'Advanced Deal Analysis'!$E$23,'Advanced Deal Analysis'!$C$23*'Advanced Deal Analysis'!$E$23,'Advanced Deal Analysis'!$D$15)</f>
        <v>1311.4837925870086</v>
      </c>
      <c r="D357" s="39">
        <f>PPMT('Advanced Deal Analysis'!$C$10/'Advanced Deal Analysis'!$E$23,B357, 'Advanced Deal Analysis'!$C$23*'Advanced Deal Analysis'!$E$23,'Advanced Deal Analysis'!$D$15)</f>
        <v>-1277.5784079135933</v>
      </c>
      <c r="E357" s="39">
        <f>IPMT('Advanced Deal Analysis'!$C$10/'Advanced Deal Analysis'!$E$23, B357,'Advanced Deal Analysis'!$C$23*'Advanced Deal Analysis'!$E$23,'Advanced Deal Analysis'!$D$15)</f>
        <v>-33.90538467341505</v>
      </c>
      <c r="F357" s="39">
        <f t="shared" si="5"/>
        <v>6472.2238031527522</v>
      </c>
    </row>
    <row r="358" spans="1:6">
      <c r="A358" s="31"/>
      <c r="B358" s="33">
        <v>356</v>
      </c>
      <c r="C358" s="6">
        <f>-PMT('Advanced Deal Analysis'!$C$10/'Advanced Deal Analysis'!$E$23,'Advanced Deal Analysis'!$C$23*'Advanced Deal Analysis'!$E$23,'Advanced Deal Analysis'!$D$15)</f>
        <v>1311.4837925870086</v>
      </c>
      <c r="D358" s="39">
        <f>PPMT('Advanced Deal Analysis'!$C$10/'Advanced Deal Analysis'!$E$23,B358, 'Advanced Deal Analysis'!$C$23*'Advanced Deal Analysis'!$E$23,'Advanced Deal Analysis'!$D$15)</f>
        <v>-1283.1678134482156</v>
      </c>
      <c r="E358" s="39">
        <f>IPMT('Advanced Deal Analysis'!$C$10/'Advanced Deal Analysis'!$E$23, B358,'Advanced Deal Analysis'!$C$23*'Advanced Deal Analysis'!$E$23,'Advanced Deal Analysis'!$D$15)</f>
        <v>-28.315979138793072</v>
      </c>
      <c r="F358" s="39">
        <f t="shared" si="5"/>
        <v>5189.0559897045368</v>
      </c>
    </row>
    <row r="359" spans="1:6">
      <c r="A359" s="31"/>
      <c r="B359" s="33">
        <v>357</v>
      </c>
      <c r="C359" s="6">
        <f>-PMT('Advanced Deal Analysis'!$C$10/'Advanced Deal Analysis'!$E$23,'Advanced Deal Analysis'!$C$23*'Advanced Deal Analysis'!$E$23,'Advanced Deal Analysis'!$D$15)</f>
        <v>1311.4837925870086</v>
      </c>
      <c r="D359" s="39">
        <f>PPMT('Advanced Deal Analysis'!$C$10/'Advanced Deal Analysis'!$E$23,B359, 'Advanced Deal Analysis'!$C$23*'Advanced Deal Analysis'!$E$23,'Advanced Deal Analysis'!$D$15)</f>
        <v>-1288.7816726320514</v>
      </c>
      <c r="E359" s="39">
        <f>IPMT('Advanced Deal Analysis'!$C$10/'Advanced Deal Analysis'!$E$23, B359,'Advanced Deal Analysis'!$C$23*'Advanced Deal Analysis'!$E$23,'Advanced Deal Analysis'!$D$15)</f>
        <v>-22.702119954957137</v>
      </c>
      <c r="F359" s="39">
        <f t="shared" si="5"/>
        <v>3900.2743170724852</v>
      </c>
    </row>
    <row r="360" spans="1:6">
      <c r="A360" s="31"/>
      <c r="B360" s="33">
        <v>358</v>
      </c>
      <c r="C360" s="6">
        <f>-PMT('Advanced Deal Analysis'!$C$10/'Advanced Deal Analysis'!$E$23,'Advanced Deal Analysis'!$C$23*'Advanced Deal Analysis'!$E$23,'Advanced Deal Analysis'!$D$15)</f>
        <v>1311.4837925870086</v>
      </c>
      <c r="D360" s="39">
        <f>PPMT('Advanced Deal Analysis'!$C$10/'Advanced Deal Analysis'!$E$23,B360, 'Advanced Deal Analysis'!$C$23*'Advanced Deal Analysis'!$E$23,'Advanced Deal Analysis'!$D$15)</f>
        <v>-1294.4200924498166</v>
      </c>
      <c r="E360" s="39">
        <f>IPMT('Advanced Deal Analysis'!$C$10/'Advanced Deal Analysis'!$E$23, B360,'Advanced Deal Analysis'!$C$23*'Advanced Deal Analysis'!$E$23,'Advanced Deal Analysis'!$D$15)</f>
        <v>-17.063700137191905</v>
      </c>
      <c r="F360" s="39">
        <f t="shared" si="5"/>
        <v>2605.8542246226689</v>
      </c>
    </row>
    <row r="361" spans="1:6">
      <c r="A361" s="31"/>
      <c r="B361" s="33">
        <v>359</v>
      </c>
      <c r="C361" s="6">
        <f>-PMT('Advanced Deal Analysis'!$C$10/'Advanced Deal Analysis'!$E$23,'Advanced Deal Analysis'!$C$23*'Advanced Deal Analysis'!$E$23,'Advanced Deal Analysis'!$D$15)</f>
        <v>1311.4837925870086</v>
      </c>
      <c r="D361" s="39">
        <f>PPMT('Advanced Deal Analysis'!$C$10/'Advanced Deal Analysis'!$E$23,B361, 'Advanced Deal Analysis'!$C$23*'Advanced Deal Analysis'!$E$23,'Advanced Deal Analysis'!$D$15)</f>
        <v>-1300.0831803542847</v>
      </c>
      <c r="E361" s="39">
        <f>IPMT('Advanced Deal Analysis'!$C$10/'Advanced Deal Analysis'!$E$23, B361,'Advanced Deal Analysis'!$C$23*'Advanced Deal Analysis'!$E$23,'Advanced Deal Analysis'!$D$15)</f>
        <v>-11.400612232723958</v>
      </c>
      <c r="F361" s="39">
        <f t="shared" si="5"/>
        <v>1305.7710442683842</v>
      </c>
    </row>
    <row r="362" spans="1:6">
      <c r="A362" s="34" t="s">
        <v>105</v>
      </c>
      <c r="B362" s="36">
        <v>360</v>
      </c>
      <c r="C362" s="6">
        <f>-PMT('Advanced Deal Analysis'!$C$10/'Advanced Deal Analysis'!$E$23,'Advanced Deal Analysis'!$C$23*'Advanced Deal Analysis'!$E$23,'Advanced Deal Analysis'!$D$15)</f>
        <v>1311.4837925870086</v>
      </c>
      <c r="D362" s="39">
        <f>PPMT('Advanced Deal Analysis'!$C$10/'Advanced Deal Analysis'!$E$23,B362, 'Advanced Deal Analysis'!$C$23*'Advanced Deal Analysis'!$E$23,'Advanced Deal Analysis'!$D$15)</f>
        <v>-1305.7710442683344</v>
      </c>
      <c r="E362" s="39">
        <f>IPMT('Advanced Deal Analysis'!$C$10/'Advanced Deal Analysis'!$E$23, B362,'Advanced Deal Analysis'!$C$23*'Advanced Deal Analysis'!$E$23,'Advanced Deal Analysis'!$D$15)</f>
        <v>-5.7127483186739632</v>
      </c>
      <c r="F362" s="39">
        <f t="shared" si="5"/>
        <v>4.9794834922067821E-11</v>
      </c>
    </row>
    <row r="363" spans="1:6">
      <c r="A363" s="31"/>
      <c r="B363" s="33"/>
      <c r="C363" s="32"/>
      <c r="D363" s="32"/>
      <c r="E363" s="32"/>
      <c r="F363" s="32"/>
    </row>
    <row r="364" spans="1:6">
      <c r="A364" s="31"/>
      <c r="B364" s="32"/>
      <c r="C364" s="32"/>
      <c r="D364" s="32"/>
      <c r="E364" s="32"/>
      <c r="F364" s="3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c0668f-7104-43f3-b17a-80e1d433b35c">
      <Terms xmlns="http://schemas.microsoft.com/office/infopath/2007/PartnerControls"/>
    </lcf76f155ced4ddcb4097134ff3c332f>
    <TaxCatchAll xmlns="b45430b6-251e-4e19-a646-800d1d92e1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28B50FB818E4D8913980618CF5D9C" ma:contentTypeVersion="16" ma:contentTypeDescription="Create a new document." ma:contentTypeScope="" ma:versionID="eba94f8a0ff4bd4cc33838233dfdd674">
  <xsd:schema xmlns:xsd="http://www.w3.org/2001/XMLSchema" xmlns:xs="http://www.w3.org/2001/XMLSchema" xmlns:p="http://schemas.microsoft.com/office/2006/metadata/properties" xmlns:ns2="b45430b6-251e-4e19-a646-800d1d92e1ba" xmlns:ns3="9ac0668f-7104-43f3-b17a-80e1d433b35c" targetNamespace="http://schemas.microsoft.com/office/2006/metadata/properties" ma:root="true" ma:fieldsID="8a1cb2f4749e4ccdecd35c92b14634b6" ns2:_="" ns3:_="">
    <xsd:import namespace="b45430b6-251e-4e19-a646-800d1d92e1ba"/>
    <xsd:import namespace="9ac0668f-7104-43f3-b17a-80e1d433b35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430b6-251e-4e19-a646-800d1d92e1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3c60e2-f324-4055-846c-743180e88e65}" ma:internalName="TaxCatchAll" ma:showField="CatchAllData" ma:web="b45430b6-251e-4e19-a646-800d1d92e1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0668f-7104-43f3-b17a-80e1d433b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2812aef-141f-48d4-ab9b-62a7f6f871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677AC-02CD-4DD3-9895-B162905A7E25}"/>
</file>

<file path=customXml/itemProps2.xml><?xml version="1.0" encoding="utf-8"?>
<ds:datastoreItem xmlns:ds="http://schemas.openxmlformats.org/officeDocument/2006/customXml" ds:itemID="{5B7294A4-4850-4A97-AA20-3AF658B6002E}"/>
</file>

<file path=customXml/itemProps3.xml><?xml version="1.0" encoding="utf-8"?>
<ds:datastoreItem xmlns:ds="http://schemas.openxmlformats.org/officeDocument/2006/customXml" ds:itemID="{3263B008-F275-486F-A985-9220A8EE1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Rugeley, William</dc:creator>
  <cp:keywords/>
  <dc:description/>
  <cp:lastModifiedBy>Will Rugeley</cp:lastModifiedBy>
  <cp:revision/>
  <dcterms:created xsi:type="dcterms:W3CDTF">2022-04-01T18:17:46Z</dcterms:created>
  <dcterms:modified xsi:type="dcterms:W3CDTF">2023-04-19T16:47:19Z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0x01010042D28B50FB818E4D8913980618CF5D9C</vt:lpwstr>
  </property>
  <property fmtid="{D5CDD505-2E9C-101B-9397-08002B2CF9AE}" pid="3" name="MediaServiceImageTags">
    <vt:lpwstr/>
  </property>
</Properties>
</file>